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E:\1 Práce\2 ČR\Marketing\Výběrová řízení - zadávací podmínky\Topas a DČOV\Zadávací podmínky\20241123\Final set\Nové\Projekt\"/>
    </mc:Choice>
  </mc:AlternateContent>
  <xr:revisionPtr revIDLastSave="0" documentId="13_ncr:1_{7FAE39D5-3C86-4CA7-807C-94044B10DD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 KS DČOV Typizovaného SO" sheetId="2" r:id="rId1"/>
  </sheets>
  <definedNames>
    <definedName name="_xlnm._FilterDatabase" localSheetId="0" hidden="1">'1 KS DČOV Typizovaného SO'!$C$85:$K$112</definedName>
    <definedName name="_xlnm.Print_Titles" localSheetId="0">'1 KS DČOV Typizovaného SO'!$85:$85</definedName>
    <definedName name="_xlnm.Print_Area" localSheetId="0">'1 KS DČOV Typizovaného SO'!$C$4:$J$39,'1 KS DČOV Typizovaného SO'!$C$45:$J$67,'1 KS DČOV Typizovaného SO'!$C$73:$K$112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J35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F80" i="2"/>
  <c r="E78" i="2"/>
  <c r="F52" i="2"/>
  <c r="E50" i="2"/>
  <c r="J24" i="2"/>
  <c r="E24" i="2"/>
  <c r="J83" i="2" s="1"/>
  <c r="J23" i="2"/>
  <c r="J21" i="2"/>
  <c r="E21" i="2"/>
  <c r="J82" i="2" s="1"/>
  <c r="J20" i="2"/>
  <c r="J18" i="2"/>
  <c r="E18" i="2"/>
  <c r="F83" i="2" s="1"/>
  <c r="J17" i="2"/>
  <c r="J15" i="2"/>
  <c r="E15" i="2"/>
  <c r="F82" i="2" s="1"/>
  <c r="J14" i="2"/>
  <c r="J12" i="2"/>
  <c r="J80" i="2" s="1"/>
  <c r="E7" i="2"/>
  <c r="E76" i="2" s="1"/>
  <c r="J98" i="2"/>
  <c r="BK107" i="2"/>
  <c r="J91" i="2"/>
  <c r="J107" i="2"/>
  <c r="BK96" i="2"/>
  <c r="J89" i="2"/>
  <c r="BK105" i="2"/>
  <c r="BK100" i="2"/>
  <c r="BK106" i="2"/>
  <c r="J102" i="2"/>
  <c r="J100" i="2"/>
  <c r="J105" i="2"/>
  <c r="J95" i="2"/>
  <c r="BK108" i="2"/>
  <c r="BK94" i="2"/>
  <c r="J101" i="2"/>
  <c r="BK110" i="2"/>
  <c r="J94" i="2"/>
  <c r="BK98" i="2"/>
  <c r="J108" i="2"/>
  <c r="BK89" i="2"/>
  <c r="BK99" i="2"/>
  <c r="J99" i="2"/>
  <c r="BK112" i="2"/>
  <c r="BK91" i="2"/>
  <c r="J110" i="2"/>
  <c r="BK101" i="2"/>
  <c r="BK90" i="2"/>
  <c r="BK93" i="2"/>
  <c r="J96" i="2"/>
  <c r="J90" i="2"/>
  <c r="J106" i="2"/>
  <c r="J92" i="2"/>
  <c r="BK92" i="2"/>
  <c r="J112" i="2"/>
  <c r="BK102" i="2"/>
  <c r="J93" i="2"/>
  <c r="BK95" i="2"/>
  <c r="J34" i="2" l="1"/>
  <c r="F36" i="2"/>
  <c r="F37" i="2"/>
  <c r="F34" i="2"/>
  <c r="F35" i="2"/>
  <c r="BK97" i="2"/>
  <c r="J97" i="2" s="1"/>
  <c r="J62" i="2" s="1"/>
  <c r="P104" i="2"/>
  <c r="T111" i="2"/>
  <c r="R88" i="2"/>
  <c r="T104" i="2"/>
  <c r="T109" i="2"/>
  <c r="T88" i="2"/>
  <c r="R104" i="2"/>
  <c r="P109" i="2"/>
  <c r="T97" i="2"/>
  <c r="P111" i="2"/>
  <c r="BK88" i="2"/>
  <c r="J88" i="2" s="1"/>
  <c r="J61" i="2" s="1"/>
  <c r="P97" i="2"/>
  <c r="BK109" i="2"/>
  <c r="J109" i="2" s="1"/>
  <c r="J65" i="2" s="1"/>
  <c r="R109" i="2"/>
  <c r="R97" i="2"/>
  <c r="BK111" i="2"/>
  <c r="J111" i="2" s="1"/>
  <c r="J66" i="2" s="1"/>
  <c r="P88" i="2"/>
  <c r="BK104" i="2"/>
  <c r="R111" i="2"/>
  <c r="E48" i="2"/>
  <c r="J52" i="2"/>
  <c r="F54" i="2"/>
  <c r="J54" i="2"/>
  <c r="F55" i="2"/>
  <c r="J55" i="2"/>
  <c r="BE89" i="2"/>
  <c r="BE90" i="2"/>
  <c r="BE91" i="2"/>
  <c r="BE92" i="2"/>
  <c r="BE93" i="2"/>
  <c r="BE94" i="2"/>
  <c r="BE95" i="2"/>
  <c r="BE96" i="2"/>
  <c r="BE98" i="2"/>
  <c r="BE99" i="2"/>
  <c r="BE100" i="2"/>
  <c r="BE101" i="2"/>
  <c r="BE102" i="2"/>
  <c r="BE105" i="2"/>
  <c r="BE106" i="2"/>
  <c r="BE107" i="2"/>
  <c r="BE108" i="2"/>
  <c r="BE110" i="2"/>
  <c r="BE112" i="2"/>
  <c r="T103" i="2" l="1"/>
  <c r="BK103" i="2"/>
  <c r="J103" i="2" s="1"/>
  <c r="J63" i="2" s="1"/>
  <c r="BK87" i="2"/>
  <c r="J87" i="2" s="1"/>
  <c r="J60" i="2" s="1"/>
  <c r="P87" i="2"/>
  <c r="J104" i="2"/>
  <c r="J64" i="2" s="1"/>
  <c r="R87" i="2"/>
  <c r="T87" i="2"/>
  <c r="P103" i="2"/>
  <c r="R103" i="2"/>
  <c r="F33" i="2"/>
  <c r="J33" i="2"/>
  <c r="BK86" i="2" l="1"/>
  <c r="J86" i="2" s="1"/>
  <c r="J59" i="2" s="1"/>
  <c r="T86" i="2"/>
  <c r="P86" i="2"/>
  <c r="R86" i="2"/>
  <c r="J30" i="2" l="1"/>
  <c r="J39" i="2" l="1"/>
</calcChain>
</file>

<file path=xl/sharedStrings.xml><?xml version="1.0" encoding="utf-8"?>
<sst xmlns="http://schemas.openxmlformats.org/spreadsheetml/2006/main" count="408" uniqueCount="150">
  <si>
    <t/>
  </si>
  <si>
    <t>False</t>
  </si>
  <si>
    <t>&gt;&gt;  skryté sloupce  &lt;&lt;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</si>
  <si>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</si>
  <si>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</si>
  <si>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</si>
  <si>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</si>
  <si>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</si>
  <si>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</si>
  <si>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</si>
  <si>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</si>
  <si>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</si>
  <si>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</si>
  <si>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</si>
  <si>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</si>
  <si>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</si>
  <si>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</si>
  <si>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</si>
  <si>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</si>
  <si>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</si>
  <si>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</si>
  <si>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</si>
  <si>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</si>
  <si>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</si>
  <si>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</si>
  <si>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</si>
  <si>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</si>
  <si>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</si>
  <si>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</si>
  <si>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</si>
  <si>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</si>
  <si>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</si>
  <si>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</si>
  <si>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</si>
  <si>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</si>
  <si>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</si>
  <si>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1</t>
  </si>
  <si>
    <t>{4a8875d9-a351-4340-b27d-4dbc17909a0d}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</si>
  <si>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</si>
  <si>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</si>
  <si>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</si>
  <si>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</si>
  <si>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</si>
  <si>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</si>
  <si>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</si>
  <si>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</si>
  <si>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</si>
  <si>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Vodorovné konstrukce</t>
  </si>
  <si>
    <t>PSV - Práce a dodávky PSV</t>
  </si>
  <si>
    <t xml:space="preserve">    721 - Zdravotechnika - vnitřní kanalizace</t>
  </si>
  <si>
    <t xml:space="preserve">    741 - Elektroinstalace </t>
  </si>
  <si>
    <t xml:space="preserve">    795 - Vlastní DČOV a nádrž čisté vody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</si>
  <si>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</si>
  <si>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</si>
  <si>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</si>
  <si>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</si>
  <si>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</si>
  <si>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</si>
  <si>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</si>
  <si>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</si>
  <si>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</si>
  <si>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</si>
  <si>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</si>
  <si>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</si>
  <si>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</si>
  <si>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</si>
  <si>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</si>
  <si>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</si>
  <si>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</si>
  <si>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</si>
  <si>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</si>
  <si>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strojně při souvislé ploše do 100 m2, tl. vrstvy do 200 mm</t>
  </si>
  <si>
    <t>m3</t>
  </si>
  <si>
    <t>CS ÚRS 2024 01</t>
  </si>
  <si>
    <t>4</t>
  </si>
  <si>
    <t>3</t>
  </si>
  <si>
    <t>131251102</t>
  </si>
  <si>
    <t>Hloubení jam nezapažených v hornině třídy těžitelnosti I skupiny 3 objem do 50 m3 strojně</t>
  </si>
  <si>
    <t>6</t>
  </si>
  <si>
    <t>8</t>
  </si>
  <si>
    <t>16</t>
  </si>
  <si>
    <t>m2</t>
  </si>
  <si>
    <t>kus</t>
  </si>
  <si>
    <t>181411131</t>
  </si>
  <si>
    <t>Založení trávníku na půdě předem připravené plochy do 1000 m2 výsevem včetně utažení parkového v rovině nebo na svahu do 1:5</t>
  </si>
  <si>
    <t>36</t>
  </si>
  <si>
    <t>M</t>
  </si>
  <si>
    <t>572410</t>
  </si>
  <si>
    <t>osivo směs travní parková</t>
  </si>
  <si>
    <t>kg</t>
  </si>
  <si>
    <t>38</t>
  </si>
  <si>
    <t>162251101</t>
  </si>
  <si>
    <t>Vodorovné přemístění do 20 m výkopku/sypaniny z horniny třídy těžitelnosti I, skupiny 1 až 3</t>
  </si>
  <si>
    <t>40</t>
  </si>
  <si>
    <t>167151101</t>
  </si>
  <si>
    <t>Nakládání, skládání a překládání neulehlého výkopku nebo sypaniny strojně nakládání, množství do 100 m3, z horniny třídy těžitelnosti I, skupiny 1 až 3</t>
  </si>
  <si>
    <t>48</t>
  </si>
  <si>
    <t>t</t>
  </si>
  <si>
    <t>174151101</t>
  </si>
  <si>
    <t>Zásyp sypaninou z jakékoliv horniny strojně s uložením výkopku ve vrstvách se zhutněním jam, šachet, rýh nebo kolem objektů v těchto vykopávkách</t>
  </si>
  <si>
    <t>52</t>
  </si>
  <si>
    <t>58337331</t>
  </si>
  <si>
    <t>štěrkopísek frakce 0/22</t>
  </si>
  <si>
    <t>56</t>
  </si>
  <si>
    <t>Vodorovné konstrukce</t>
  </si>
  <si>
    <t>451573111</t>
  </si>
  <si>
    <t>Lože pod potrubí otevřený výkop ze štěrkopísku</t>
  </si>
  <si>
    <t>68</t>
  </si>
  <si>
    <t>451573111.1</t>
  </si>
  <si>
    <t>Navýšení Lože pod potrubí otevřený výkop ze štěrkopísku</t>
  </si>
  <si>
    <t>70</t>
  </si>
  <si>
    <t>460080031</t>
  </si>
  <si>
    <t>Základové konstrukce základ bez bednění do rostlé zeminy z monolitického železobetonu bez výztuže tř. C 8/10</t>
  </si>
  <si>
    <t>72</t>
  </si>
  <si>
    <t>273362021</t>
  </si>
  <si>
    <t>Výztuž základových konstrukcí svařovanými sítěmi Kari</t>
  </si>
  <si>
    <t>74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</si>
  <si>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</si>
  <si>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</si>
  <si>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76</t>
  </si>
  <si>
    <t>PSV</t>
  </si>
  <si>
    <t>Práce a dodávky PSV</t>
  </si>
  <si>
    <t>721</t>
  </si>
  <si>
    <t>Zdravotechnika - vnitřní kanalizace</t>
  </si>
  <si>
    <t>m</t>
  </si>
  <si>
    <t>721173401</t>
  </si>
  <si>
    <t>Potrubí z trub PVC SN4 svodné (ležaté) DN 110</t>
  </si>
  <si>
    <t>86</t>
  </si>
  <si>
    <t>721173403</t>
  </si>
  <si>
    <t>Potrubí z trub PVC SN4 svodné (ležaté) DN 160</t>
  </si>
  <si>
    <t>88</t>
  </si>
  <si>
    <t>998721201</t>
  </si>
  <si>
    <t>Přesun hmot pro vnitřní kanalizace stanovený procentní sazbou (%) z ceny vodorovná dopravní vzdálenost do 50 m v objektech výšky do 6 m</t>
  </si>
  <si>
    <t>%</t>
  </si>
  <si>
    <t>92</t>
  </si>
  <si>
    <t>7211734R1</t>
  </si>
  <si>
    <t>Pružná přechodová spojka - napojení na stávající potrubí</t>
  </si>
  <si>
    <t>ks</t>
  </si>
  <si>
    <t>94</t>
  </si>
  <si>
    <t>741</t>
  </si>
  <si>
    <t xml:space="preserve">Elektroinstalace </t>
  </si>
  <si>
    <t>7419100R1</t>
  </si>
  <si>
    <t>Kabelové vedení v zemi pro rodinné domy (kabel CYKY 3Jx2,5), včetně výstražné folie</t>
  </si>
  <si>
    <t>104</t>
  </si>
  <si>
    <t>795</t>
  </si>
  <si>
    <t>Vlastní DČOV a nádrž čisté vody</t>
  </si>
  <si>
    <t>79541R001</t>
  </si>
  <si>
    <t>110</t>
  </si>
  <si>
    <t>Kontejnerová DČOV - kapacita ČOV 5EO (0,75m3/den; 0,3 kg/BSK5/den)</t>
  </si>
  <si>
    <t>1 KS DČOV Typizovaného 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</si>
</sst>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Arial CE"/>
      <family val="2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21" fillId="0" borderId="1"/>
    <xf numFmtId="0" fontId="22" fillId="0" borderId="1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1" xfId="0" applyBorder="1" applyAlignment="1">
      <alignment vertical="center"/>
    </xf>
    <xf numFmtId="0" fontId="11" fillId="0" borderId="0" xfId="0" applyFont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14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4" fontId="14" fillId="0" borderId="0" xfId="0" applyNumberFormat="1" applyFont="1"/>
    <xf numFmtId="166" fontId="17" fillId="0" borderId="11" xfId="0" applyNumberFormat="1" applyFont="1" applyBorder="1"/>
    <xf numFmtId="166" fontId="17" fillId="0" borderId="12" xfId="0" applyNumberFormat="1" applyFont="1" applyBorder="1"/>
    <xf numFmtId="4" fontId="18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7" fillId="0" borderId="13" xfId="0" applyFont="1" applyBorder="1"/>
    <xf numFmtId="166" fontId="7" fillId="0" borderId="0" xfId="0" applyNumberFormat="1" applyFont="1"/>
    <xf numFmtId="166" fontId="7" fillId="0" borderId="14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2" fillId="0" borderId="19" xfId="0" applyFont="1" applyBorder="1" applyAlignment="1" applyProtection="1">
      <alignment horizontal="center" vertical="center"/>
      <protection locked="0"/>
    </xf>
    <xf numFmtId="49" fontId="12" fillId="0" borderId="19" xfId="0" applyNumberFormat="1" applyFont="1" applyBorder="1" applyAlignment="1" applyProtection="1">
      <alignment horizontal="left" vertical="center" wrapText="1"/>
      <protection locked="0"/>
    </xf>
    <xf numFmtId="0" fontId="12" fillId="0" borderId="19" xfId="0" applyFont="1" applyBorder="1" applyAlignment="1" applyProtection="1">
      <alignment horizontal="left" vertical="center" wrapText="1"/>
      <protection locked="0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167" fontId="12" fillId="0" borderId="19" xfId="0" applyNumberFormat="1" applyFont="1" applyBorder="1" applyAlignment="1" applyProtection="1">
      <alignment vertical="center"/>
      <protection locked="0"/>
    </xf>
    <xf numFmtId="4" fontId="12" fillId="0" borderId="19" xfId="0" applyNumberFormat="1" applyFont="1" applyBorder="1" applyAlignment="1" applyProtection="1">
      <alignment vertical="center"/>
      <protection locked="0"/>
    </xf>
    <xf numFmtId="0" fontId="13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166" fontId="13" fillId="0" borderId="14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0" borderId="19" xfId="0" applyFont="1" applyBorder="1" applyAlignment="1" applyProtection="1">
      <alignment horizontal="center" vertical="center"/>
      <protection locked="0"/>
    </xf>
    <xf numFmtId="49" fontId="19" fillId="0" borderId="19" xfId="0" applyNumberFormat="1" applyFont="1" applyBorder="1" applyAlignment="1" applyProtection="1">
      <alignment horizontal="left" vertical="center" wrapText="1"/>
      <protection locked="0"/>
    </xf>
    <xf numFmtId="0" fontId="19" fillId="0" borderId="19" xfId="0" applyFont="1" applyBorder="1" applyAlignment="1" applyProtection="1">
      <alignment horizontal="left" vertical="center" wrapText="1"/>
      <protection locked="0"/>
    </xf>
    <xf numFmtId="0" fontId="19" fillId="0" borderId="19" xfId="0" applyFont="1" applyBorder="1" applyAlignment="1" applyProtection="1">
      <alignment horizontal="center" vertical="center" wrapText="1"/>
      <protection locked="0"/>
    </xf>
    <xf numFmtId="167" fontId="19" fillId="0" borderId="19" xfId="0" applyNumberFormat="1" applyFont="1" applyBorder="1" applyAlignment="1" applyProtection="1">
      <alignment vertical="center"/>
      <protection locked="0"/>
    </xf>
    <xf numFmtId="4" fontId="19" fillId="0" borderId="19" xfId="0" applyNumberFormat="1" applyFont="1" applyBorder="1" applyAlignment="1" applyProtection="1">
      <alignment vertical="center"/>
      <protection locked="0"/>
    </xf>
    <xf numFmtId="0" fontId="20" fillId="0" borderId="4" xfId="0" applyFont="1" applyBorder="1" applyAlignment="1">
      <alignment vertical="center"/>
    </xf>
    <xf numFmtId="0" fontId="19" fillId="0" borderId="13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2" fillId="0" borderId="19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3">
    <cellStyle name="Hypertextový odkaz 2" xfId="2" xr:uid="{7A24EAEE-724F-4887-9F33-9B027147C88B}"/>
    <cellStyle name="Normální" xfId="0" builtinId="0" customBuiltin="1"/>
    <cellStyle name="Normální 2" xfId="1" xr:uid="{243AAEF2-A2EF-4478-A385-41EE766AD7AF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3"/>
  <sheetViews>
    <sheetView showGridLines="0" tabSelected="1" zoomScale="81" zoomScaleNormal="81" workbookViewId="0">
      <selection activeCell="F120" sqref="F12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99" t="s">
        <v>2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AT2" s="7" t="s">
        <v>37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38</v>
      </c>
    </row>
    <row r="4" spans="2:46" ht="24.95" customHeight="1" x14ac:dyDescent="0.2">
      <c r="B4" s="10"/>
      <c r="D4" s="11" t="s">
        <v>39</v>
      </c>
      <c r="L4" s="10"/>
      <c r="M4" s="31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16.5" customHeight="1" x14ac:dyDescent="0.2">
      <c r="B7" s="10"/>
      <c r="E7" s="97" t="e">
        <f>#REF!</f>
        <v>#REF!</v>
      </c>
      <c r="F7" s="98"/>
      <c r="G7" s="98"/>
      <c r="H7" s="98"/>
      <c r="L7" s="10"/>
    </row>
    <row r="8" spans="2:46" s="1" customFormat="1" ht="12" customHeight="1" x14ac:dyDescent="0.2">
      <c r="B8" s="15"/>
      <c r="D8" s="13" t="s">
        <v>40</v>
      </c>
      <c r="L8" s="15"/>
    </row>
    <row r="9" spans="2:46" s="1" customFormat="1" ht="16.5" customHeight="1" x14ac:dyDescent="0.2">
      <c r="B9" s="15"/>
      <c r="E9" s="95" t="s">
        <v>149</v>
      </c>
      <c r="F9" s="96"/>
      <c r="G9" s="96"/>
      <c r="H9" s="96"/>
      <c r="L9" s="15"/>
    </row>
    <row r="10" spans="2:46" s="1" customFormat="1" x14ac:dyDescent="0.2">
      <c r="B10" s="15"/>
      <c r="L10" s="15"/>
    </row>
    <row r="11" spans="2:46" s="1" customFormat="1" ht="12" customHeight="1" x14ac:dyDescent="0.2">
      <c r="B11" s="15"/>
      <c r="D11" s="13" t="s">
        <v>5</v>
      </c>
      <c r="F11" s="12" t="s">
        <v>0</v>
      </c>
      <c r="I11" s="13" t="s">
        <v>6</v>
      </c>
      <c r="J11" s="12" t="s">
        <v>0</v>
      </c>
      <c r="L11" s="15"/>
    </row>
    <row r="12" spans="2:46" s="1" customFormat="1" ht="12" customHeight="1" x14ac:dyDescent="0.2">
      <c r="B12" s="15"/>
      <c r="D12" s="13" t="s">
        <v>7</v>
      </c>
      <c r="F12" s="12" t="s">
        <v>8</v>
      </c>
      <c r="I12" s="13" t="s">
        <v>9</v>
      </c>
      <c r="J12" s="21" t="e">
        <f>#REF!</f>
        <v>#REF!</v>
      </c>
      <c r="L12" s="15"/>
    </row>
    <row r="13" spans="2:46" s="1" customFormat="1" ht="10.9" customHeight="1" x14ac:dyDescent="0.2">
      <c r="B13" s="15"/>
      <c r="L13" s="15"/>
    </row>
    <row r="14" spans="2:46" s="1" customFormat="1" ht="12" customHeight="1" x14ac:dyDescent="0.2">
      <c r="B14" s="15"/>
      <c r="D14" s="13" t="s">
        <v>10</v>
      </c>
      <c r="I14" s="13" t="s">
        <v>11</v>
      </c>
      <c r="J14" s="12" t="e">
        <f>IF(#REF!="","",#REF!)</f>
        <v>#REF!</v>
      </c>
      <c r="L14" s="15"/>
    </row>
    <row r="15" spans="2:46" s="1" customFormat="1" ht="18" customHeight="1" x14ac:dyDescent="0.2">
      <c r="B15" s="15"/>
      <c r="E15" s="12" t="e">
        <f>IF(#REF!="","",#REF!)</f>
        <v>#REF!</v>
      </c>
      <c r="I15" s="13" t="s">
        <v>12</v>
      </c>
      <c r="J15" s="12" t="e">
        <f>IF(#REF!="","",#REF!)</f>
        <v>#REF!</v>
      </c>
      <c r="L15" s="15"/>
    </row>
    <row r="16" spans="2:46" s="1" customFormat="1" ht="6.95" customHeight="1" x14ac:dyDescent="0.2">
      <c r="B16" s="15"/>
      <c r="L16" s="15"/>
    </row>
    <row r="17" spans="2:12" s="1" customFormat="1" ht="12" customHeight="1" x14ac:dyDescent="0.2">
      <c r="B17" s="15"/>
      <c r="D17" s="13" t="s">
        <v>13</v>
      </c>
      <c r="I17" s="13" t="s">
        <v>11</v>
      </c>
      <c r="J17" s="12" t="e">
        <f>#REF!</f>
        <v>#REF!</v>
      </c>
      <c r="L17" s="15"/>
    </row>
    <row r="18" spans="2:12" s="1" customFormat="1" ht="18" customHeight="1" x14ac:dyDescent="0.2">
      <c r="B18" s="15"/>
      <c r="E18" s="101" t="e">
        <f>#REF!</f>
        <v>#REF!</v>
      </c>
      <c r="F18" s="101"/>
      <c r="G18" s="101"/>
      <c r="H18" s="101"/>
      <c r="I18" s="13" t="s">
        <v>12</v>
      </c>
      <c r="J18" s="12" t="e">
        <f>#REF!</f>
        <v>#REF!</v>
      </c>
      <c r="L18" s="15"/>
    </row>
    <row r="19" spans="2:12" s="1" customFormat="1" ht="6.95" customHeight="1" x14ac:dyDescent="0.2">
      <c r="B19" s="15"/>
      <c r="L19" s="15"/>
    </row>
    <row r="20" spans="2:12" s="1" customFormat="1" ht="12" customHeight="1" x14ac:dyDescent="0.2">
      <c r="B20" s="15"/>
      <c r="D20" s="13" t="s">
        <v>14</v>
      </c>
      <c r="I20" s="13" t="s">
        <v>11</v>
      </c>
      <c r="J20" s="12" t="e">
        <f>IF(#REF!="","",#REF!)</f>
        <v>#REF!</v>
      </c>
      <c r="L20" s="15"/>
    </row>
    <row r="21" spans="2:12" s="1" customFormat="1" ht="18" customHeight="1" x14ac:dyDescent="0.2">
      <c r="B21" s="15"/>
      <c r="E21" s="12" t="e">
        <f>IF(#REF!="","",#REF!)</f>
        <v>#REF!</v>
      </c>
      <c r="I21" s="13" t="s">
        <v>12</v>
      </c>
      <c r="J21" s="12" t="e">
        <f>IF(#REF!="","",#REF!)</f>
        <v>#REF!</v>
      </c>
      <c r="L21" s="15"/>
    </row>
    <row r="22" spans="2:12" s="1" customFormat="1" ht="6.95" customHeight="1" x14ac:dyDescent="0.2">
      <c r="B22" s="15"/>
      <c r="L22" s="15"/>
    </row>
    <row r="23" spans="2:12" s="1" customFormat="1" ht="12" customHeight="1" x14ac:dyDescent="0.2">
      <c r="B23" s="15"/>
      <c r="D23" s="13" t="s">
        <v>15</v>
      </c>
      <c r="I23" s="13" t="s">
        <v>11</v>
      </c>
      <c r="J23" s="12" t="e">
        <f>IF(#REF!="","",#REF!)</f>
        <v>#REF!</v>
      </c>
      <c r="L23" s="15"/>
    </row>
    <row r="24" spans="2:12" s="1" customFormat="1" ht="18" customHeight="1" x14ac:dyDescent="0.2">
      <c r="B24" s="15"/>
      <c r="E24" s="12" t="e">
        <f>IF(#REF!="","",#REF!)</f>
        <v>#REF!</v>
      </c>
      <c r="I24" s="13" t="s">
        <v>12</v>
      </c>
      <c r="J24" s="12" t="e">
        <f>IF(#REF!="","",#REF!)</f>
        <v>#REF!</v>
      </c>
      <c r="L24" s="15"/>
    </row>
    <row r="25" spans="2:12" s="1" customFormat="1" ht="6.95" customHeight="1" x14ac:dyDescent="0.2">
      <c r="B25" s="15"/>
      <c r="L25" s="15"/>
    </row>
    <row r="26" spans="2:12" s="1" customFormat="1" ht="12" customHeight="1" x14ac:dyDescent="0.2">
      <c r="B26" s="15"/>
      <c r="D26" s="13" t="s">
        <v>16</v>
      </c>
      <c r="L26" s="15"/>
    </row>
    <row r="27" spans="2:12" s="2" customFormat="1" ht="16.5" customHeight="1" x14ac:dyDescent="0.2">
      <c r="B27" s="32"/>
      <c r="E27" s="102" t="s">
        <v>0</v>
      </c>
      <c r="F27" s="102"/>
      <c r="G27" s="102"/>
      <c r="H27" s="102"/>
      <c r="L27" s="32"/>
    </row>
    <row r="28" spans="2:12" s="1" customFormat="1" ht="6.95" customHeight="1" x14ac:dyDescent="0.2">
      <c r="B28" s="15"/>
      <c r="L28" s="15"/>
    </row>
    <row r="29" spans="2:12" s="1" customFormat="1" ht="6.95" customHeight="1" x14ac:dyDescent="0.2">
      <c r="B29" s="15"/>
      <c r="D29" s="22"/>
      <c r="E29" s="22"/>
      <c r="F29" s="22"/>
      <c r="G29" s="22"/>
      <c r="H29" s="22"/>
      <c r="I29" s="22"/>
      <c r="J29" s="22"/>
      <c r="K29" s="22"/>
      <c r="L29" s="15"/>
    </row>
    <row r="30" spans="2:12" s="1" customFormat="1" ht="25.35" customHeight="1" x14ac:dyDescent="0.2">
      <c r="B30" s="15"/>
      <c r="D30" s="33" t="s">
        <v>17</v>
      </c>
      <c r="J30" s="30">
        <f>ROUND(J86, 2)</f>
        <v>0</v>
      </c>
      <c r="L30" s="15"/>
    </row>
    <row r="31" spans="2:12" s="1" customFormat="1" ht="6.95" customHeight="1" x14ac:dyDescent="0.2">
      <c r="B31" s="15"/>
      <c r="D31" s="22"/>
      <c r="E31" s="22"/>
      <c r="F31" s="22"/>
      <c r="G31" s="22"/>
      <c r="H31" s="22"/>
      <c r="I31" s="22"/>
      <c r="J31" s="22"/>
      <c r="K31" s="22"/>
      <c r="L31" s="15"/>
    </row>
    <row r="32" spans="2:12" s="1" customFormat="1" ht="14.45" customHeight="1" x14ac:dyDescent="0.2">
      <c r="B32" s="15"/>
      <c r="F32" s="16" t="s">
        <v>19</v>
      </c>
      <c r="I32" s="16" t="s">
        <v>18</v>
      </c>
      <c r="J32" s="16" t="s">
        <v>20</v>
      </c>
      <c r="L32" s="15"/>
    </row>
    <row r="33" spans="2:12" s="1" customFormat="1" ht="14.45" customHeight="1" x14ac:dyDescent="0.2">
      <c r="B33" s="15"/>
      <c r="D33" s="23" t="s">
        <v>21</v>
      </c>
      <c r="E33" s="13" t="s">
        <v>22</v>
      </c>
      <c r="F33" s="34">
        <f>ROUND((SUM(BE86:BE112)),  2)</f>
        <v>0</v>
      </c>
      <c r="I33" s="35">
        <v>0.21</v>
      </c>
      <c r="J33" s="34">
        <f>ROUND(((SUM(BE86:BE112))*I33),  2)</f>
        <v>0</v>
      </c>
      <c r="L33" s="15"/>
    </row>
    <row r="34" spans="2:12" s="1" customFormat="1" ht="14.45" customHeight="1" x14ac:dyDescent="0.2">
      <c r="B34" s="15"/>
      <c r="E34" s="13" t="s">
        <v>23</v>
      </c>
      <c r="F34" s="34">
        <f>ROUND((SUM(BF86:BF112)),  2)</f>
        <v>0</v>
      </c>
      <c r="I34" s="35">
        <v>0.12</v>
      </c>
      <c r="J34" s="34">
        <f>ROUND(((SUM(BF86:BF112))*I34),  2)</f>
        <v>0</v>
      </c>
      <c r="L34" s="15"/>
    </row>
    <row r="35" spans="2:12" s="1" customFormat="1" ht="14.45" hidden="1" customHeight="1" x14ac:dyDescent="0.2">
      <c r="B35" s="15"/>
      <c r="E35" s="13" t="s">
        <v>24</v>
      </c>
      <c r="F35" s="34">
        <f>ROUND((SUM(BG86:BG112)),  2)</f>
        <v>0</v>
      </c>
      <c r="I35" s="35">
        <v>0.21</v>
      </c>
      <c r="J35" s="34">
        <f>0</f>
        <v>0</v>
      </c>
      <c r="L35" s="15"/>
    </row>
    <row r="36" spans="2:12" s="1" customFormat="1" ht="14.45" hidden="1" customHeight="1" x14ac:dyDescent="0.2">
      <c r="B36" s="15"/>
      <c r="E36" s="13" t="s">
        <v>25</v>
      </c>
      <c r="F36" s="34">
        <f>ROUND((SUM(BH86:BH112)),  2)</f>
        <v>0</v>
      </c>
      <c r="I36" s="35">
        <v>0.12</v>
      </c>
      <c r="J36" s="34">
        <f>0</f>
        <v>0</v>
      </c>
      <c r="L36" s="15"/>
    </row>
    <row r="37" spans="2:12" s="1" customFormat="1" ht="14.45" hidden="1" customHeight="1" x14ac:dyDescent="0.2">
      <c r="B37" s="15"/>
      <c r="E37" s="13" t="s">
        <v>26</v>
      </c>
      <c r="F37" s="34">
        <f>ROUND((SUM(BI86:BI112)),  2)</f>
        <v>0</v>
      </c>
      <c r="I37" s="35">
        <v>0</v>
      </c>
      <c r="J37" s="34">
        <f>0</f>
        <v>0</v>
      </c>
      <c r="L37" s="15"/>
    </row>
    <row r="38" spans="2:12" s="1" customFormat="1" ht="6.95" customHeight="1" x14ac:dyDescent="0.2">
      <c r="B38" s="15"/>
      <c r="L38" s="15"/>
    </row>
    <row r="39" spans="2:12" s="1" customFormat="1" ht="25.35" customHeight="1" x14ac:dyDescent="0.2">
      <c r="B39" s="15"/>
      <c r="C39" s="36"/>
      <c r="D39" s="37" t="s">
        <v>27</v>
      </c>
      <c r="E39" s="24"/>
      <c r="F39" s="24"/>
      <c r="G39" s="38" t="s">
        <v>28</v>
      </c>
      <c r="H39" s="39" t="s">
        <v>29</v>
      </c>
      <c r="I39" s="24"/>
      <c r="J39" s="40">
        <f>SUM(J30:J37)</f>
        <v>0</v>
      </c>
      <c r="K39" s="41"/>
      <c r="L39" s="15"/>
    </row>
    <row r="40" spans="2:12" s="1" customFormat="1" ht="14.45" customHeight="1" x14ac:dyDescent="0.2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5"/>
    </row>
    <row r="44" spans="2:12" s="1" customFormat="1" ht="6.95" customHeight="1" x14ac:dyDescent="0.2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15"/>
    </row>
    <row r="45" spans="2:12" s="1" customFormat="1" ht="24.95" customHeight="1" x14ac:dyDescent="0.2">
      <c r="B45" s="15"/>
      <c r="C45" s="11" t="s">
        <v>41</v>
      </c>
      <c r="L45" s="15"/>
    </row>
    <row r="46" spans="2:12" s="1" customFormat="1" ht="6.95" customHeight="1" x14ac:dyDescent="0.2">
      <c r="B46" s="15"/>
      <c r="L46" s="15"/>
    </row>
    <row r="47" spans="2:12" s="1" customFormat="1" ht="12" customHeight="1" x14ac:dyDescent="0.2">
      <c r="B47" s="15"/>
      <c r="C47" s="13" t="s">
        <v>4</v>
      </c>
      <c r="L47" s="15"/>
    </row>
    <row r="48" spans="2:12" s="1" customFormat="1" ht="16.5" customHeight="1" x14ac:dyDescent="0.2">
      <c r="B48" s="15"/>
      <c r="E48" s="97" t="e">
        <f>E7</f>
        <v>#REF!</v>
      </c>
      <c r="F48" s="98"/>
      <c r="G48" s="98"/>
      <c r="H48" s="98"/>
      <c r="L48" s="15"/>
    </row>
    <row r="49" spans="2:47" s="1" customFormat="1" ht="12" customHeight="1" x14ac:dyDescent="0.2">
      <c r="B49" s="15"/>
      <c r="C49" s="13" t="s">
        <v>40</v>
      </c>
      <c r="L49" s="15"/>
    </row>
    <row r="50" spans="2:47" s="1" customFormat="1" ht="16.5" customHeight="1" x14ac:dyDescent="0.2">
      <c r="B50" s="15"/>
      <c r="E50" s="95" t="str">
        <f>E9</f>
        <v>1 KS DČOV Typizovaného SO</v>
      </c>
      <c r="F50" s="96"/>
      <c r="G50" s="96"/>
      <c r="H50" s="96"/>
      <c r="L50" s="15"/>
    </row>
    <row r="51" spans="2:47" s="1" customFormat="1" ht="6.95" customHeight="1" x14ac:dyDescent="0.2">
      <c r="B51" s="15"/>
      <c r="L51" s="15"/>
    </row>
    <row r="52" spans="2:47" s="1" customFormat="1" ht="12" customHeight="1" x14ac:dyDescent="0.2">
      <c r="B52" s="15"/>
      <c r="C52" s="13" t="s">
        <v>7</v>
      </c>
      <c r="F52" s="12" t="str">
        <f>F12</f>
        <v xml:space="preserve"> </v>
      </c>
      <c r="I52" s="13" t="s">
        <v>9</v>
      </c>
      <c r="J52" s="21" t="e">
        <f>IF(J12="","",J12)</f>
        <v>#REF!</v>
      </c>
      <c r="L52" s="15"/>
    </row>
    <row r="53" spans="2:47" s="1" customFormat="1" ht="6.95" customHeight="1" x14ac:dyDescent="0.2">
      <c r="B53" s="15"/>
      <c r="L53" s="15"/>
    </row>
    <row r="54" spans="2:47" s="1" customFormat="1" ht="15.2" customHeight="1" x14ac:dyDescent="0.2">
      <c r="B54" s="15"/>
      <c r="C54" s="13" t="s">
        <v>10</v>
      </c>
      <c r="F54" s="12" t="e">
        <f>E15</f>
        <v>#REF!</v>
      </c>
      <c r="I54" s="13" t="s">
        <v>14</v>
      </c>
      <c r="J54" s="14" t="e">
        <f>E21</f>
        <v>#REF!</v>
      </c>
      <c r="L54" s="15"/>
    </row>
    <row r="55" spans="2:47" s="1" customFormat="1" ht="15.2" customHeight="1" x14ac:dyDescent="0.2">
      <c r="B55" s="15"/>
      <c r="C55" s="13" t="s">
        <v>13</v>
      </c>
      <c r="F55" s="12" t="e">
        <f>IF(E18="","",E18)</f>
        <v>#REF!</v>
      </c>
      <c r="I55" s="13" t="s">
        <v>15</v>
      </c>
      <c r="J55" s="14" t="e">
        <f>E24</f>
        <v>#REF!</v>
      </c>
      <c r="L55" s="15"/>
    </row>
    <row r="56" spans="2:47" s="1" customFormat="1" ht="10.35" customHeight="1" x14ac:dyDescent="0.2">
      <c r="B56" s="15"/>
      <c r="L56" s="15"/>
    </row>
    <row r="57" spans="2:47" s="1" customFormat="1" ht="29.25" customHeight="1" x14ac:dyDescent="0.2">
      <c r="B57" s="15"/>
      <c r="C57" s="42" t="s">
        <v>42</v>
      </c>
      <c r="D57" s="36"/>
      <c r="E57" s="36"/>
      <c r="F57" s="36"/>
      <c r="G57" s="36"/>
      <c r="H57" s="36"/>
      <c r="I57" s="36"/>
      <c r="J57" s="43" t="s">
        <v>43</v>
      </c>
      <c r="K57" s="36"/>
      <c r="L57" s="15"/>
    </row>
    <row r="58" spans="2:47" s="1" customFormat="1" ht="10.35" customHeight="1" x14ac:dyDescent="0.2">
      <c r="B58" s="15"/>
      <c r="L58" s="15"/>
    </row>
    <row r="59" spans="2:47" s="1" customFormat="1" ht="22.9" customHeight="1" x14ac:dyDescent="0.2">
      <c r="B59" s="15"/>
      <c r="C59" s="44" t="s">
        <v>33</v>
      </c>
      <c r="J59" s="30">
        <f>J86</f>
        <v>0</v>
      </c>
      <c r="L59" s="15"/>
      <c r="AU59" s="7" t="s">
        <v>44</v>
      </c>
    </row>
    <row r="60" spans="2:47" s="3" customFormat="1" ht="24.95" customHeight="1" x14ac:dyDescent="0.2">
      <c r="B60" s="45"/>
      <c r="D60" s="46" t="s">
        <v>45</v>
      </c>
      <c r="E60" s="47"/>
      <c r="F60" s="47"/>
      <c r="G60" s="47"/>
      <c r="H60" s="47"/>
      <c r="I60" s="47"/>
      <c r="J60" s="48">
        <f>J87</f>
        <v>0</v>
      </c>
      <c r="L60" s="45"/>
    </row>
    <row r="61" spans="2:47" s="4" customFormat="1" ht="19.899999999999999" customHeight="1" x14ac:dyDescent="0.2">
      <c r="B61" s="49"/>
      <c r="D61" s="50" t="s">
        <v>46</v>
      </c>
      <c r="E61" s="51"/>
      <c r="F61" s="51"/>
      <c r="G61" s="51"/>
      <c r="H61" s="51"/>
      <c r="I61" s="51"/>
      <c r="J61" s="52">
        <f>J88</f>
        <v>0</v>
      </c>
      <c r="L61" s="49"/>
    </row>
    <row r="62" spans="2:47" s="4" customFormat="1" ht="19.899999999999999" customHeight="1" x14ac:dyDescent="0.2">
      <c r="B62" s="49"/>
      <c r="D62" s="50" t="s">
        <v>47</v>
      </c>
      <c r="E62" s="51"/>
      <c r="F62" s="51"/>
      <c r="G62" s="51"/>
      <c r="H62" s="51"/>
      <c r="I62" s="51"/>
      <c r="J62" s="52">
        <f>J97</f>
        <v>0</v>
      </c>
      <c r="L62" s="49"/>
    </row>
    <row r="63" spans="2:47" s="3" customFormat="1" ht="24.95" customHeight="1" x14ac:dyDescent="0.2">
      <c r="B63" s="45"/>
      <c r="D63" s="46" t="s">
        <v>48</v>
      </c>
      <c r="E63" s="47"/>
      <c r="F63" s="47"/>
      <c r="G63" s="47"/>
      <c r="H63" s="47"/>
      <c r="I63" s="47"/>
      <c r="J63" s="48">
        <f>J103</f>
        <v>0</v>
      </c>
      <c r="L63" s="45"/>
    </row>
    <row r="64" spans="2:47" s="4" customFormat="1" ht="19.899999999999999" customHeight="1" x14ac:dyDescent="0.2">
      <c r="B64" s="49"/>
      <c r="D64" s="50" t="s">
        <v>49</v>
      </c>
      <c r="E64" s="51"/>
      <c r="F64" s="51"/>
      <c r="G64" s="51"/>
      <c r="H64" s="51"/>
      <c r="I64" s="51"/>
      <c r="J64" s="52">
        <f>J104</f>
        <v>0</v>
      </c>
      <c r="L64" s="49"/>
    </row>
    <row r="65" spans="2:12" s="4" customFormat="1" ht="19.899999999999999" customHeight="1" x14ac:dyDescent="0.2">
      <c r="B65" s="49"/>
      <c r="D65" s="50" t="s">
        <v>50</v>
      </c>
      <c r="E65" s="51"/>
      <c r="F65" s="51"/>
      <c r="G65" s="51"/>
      <c r="H65" s="51"/>
      <c r="I65" s="51"/>
      <c r="J65" s="52">
        <f>J109</f>
        <v>0</v>
      </c>
      <c r="L65" s="49"/>
    </row>
    <row r="66" spans="2:12" s="4" customFormat="1" ht="19.899999999999999" customHeight="1" x14ac:dyDescent="0.2">
      <c r="B66" s="49"/>
      <c r="D66" s="50" t="s">
        <v>51</v>
      </c>
      <c r="E66" s="51"/>
      <c r="F66" s="51"/>
      <c r="G66" s="51"/>
      <c r="H66" s="51"/>
      <c r="I66" s="51"/>
      <c r="J66" s="52">
        <f>J111</f>
        <v>0</v>
      </c>
      <c r="L66" s="49"/>
    </row>
    <row r="67" spans="2:12" s="1" customFormat="1" ht="21.75" customHeight="1" x14ac:dyDescent="0.2">
      <c r="B67" s="15"/>
      <c r="L67" s="15"/>
    </row>
    <row r="68" spans="2:12" s="1" customFormat="1" ht="6.95" customHeight="1" x14ac:dyDescent="0.2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5"/>
    </row>
    <row r="72" spans="2:12" s="1" customFormat="1" ht="6.95" customHeight="1" x14ac:dyDescent="0.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15"/>
    </row>
    <row r="73" spans="2:12" s="1" customFormat="1" ht="24.95" customHeight="1" x14ac:dyDescent="0.2">
      <c r="B73" s="15"/>
      <c r="C73" s="11" t="s">
        <v>52</v>
      </c>
      <c r="L73" s="15"/>
    </row>
    <row r="74" spans="2:12" s="1" customFormat="1" ht="6.95" customHeight="1" x14ac:dyDescent="0.2">
      <c r="B74" s="15"/>
      <c r="L74" s="15"/>
    </row>
    <row r="75" spans="2:12" s="1" customFormat="1" ht="12" customHeight="1" x14ac:dyDescent="0.2">
      <c r="B75" s="15"/>
      <c r="C75" s="13" t="s">
        <v>4</v>
      </c>
      <c r="L75" s="15"/>
    </row>
    <row r="76" spans="2:12" s="1" customFormat="1" ht="16.5" customHeight="1" x14ac:dyDescent="0.2">
      <c r="B76" s="15"/>
      <c r="E76" s="97" t="e">
        <f>E7</f>
        <v>#REF!</v>
      </c>
      <c r="F76" s="98"/>
      <c r="G76" s="98"/>
      <c r="H76" s="98"/>
      <c r="L76" s="15"/>
    </row>
    <row r="77" spans="2:12" s="1" customFormat="1" ht="12" customHeight="1" x14ac:dyDescent="0.2">
      <c r="B77" s="15"/>
      <c r="C77" s="13" t="s">
        <v>40</v>
      </c>
      <c r="L77" s="15"/>
    </row>
    <row r="78" spans="2:12" s="1" customFormat="1" ht="16.5" customHeight="1" x14ac:dyDescent="0.2">
      <c r="B78" s="15"/>
      <c r="E78" s="95" t="str">
        <f>E9</f>
        <v>1 KS DČOV Typizovaného SO</v>
      </c>
      <c r="F78" s="96"/>
      <c r="G78" s="96"/>
      <c r="H78" s="96"/>
      <c r="L78" s="15"/>
    </row>
    <row r="79" spans="2:12" s="1" customFormat="1" ht="6.95" customHeight="1" x14ac:dyDescent="0.2">
      <c r="B79" s="15"/>
      <c r="L79" s="15"/>
    </row>
    <row r="80" spans="2:12" s="1" customFormat="1" ht="12" customHeight="1" x14ac:dyDescent="0.2">
      <c r="B80" s="15"/>
      <c r="C80" s="13" t="s">
        <v>7</v>
      </c>
      <c r="F80" s="12" t="str">
        <f>F12</f>
        <v xml:space="preserve"> </v>
      </c>
      <c r="I80" s="13" t="s">
        <v>9</v>
      </c>
      <c r="J80" s="21" t="e">
        <f>IF(J12="","",J12)</f>
        <v>#REF!</v>
      </c>
      <c r="L80" s="15"/>
    </row>
    <row r="81" spans="2:65" s="1" customFormat="1" ht="6.95" customHeight="1" x14ac:dyDescent="0.2">
      <c r="B81" s="15"/>
      <c r="L81" s="15"/>
    </row>
    <row r="82" spans="2:65" s="1" customFormat="1" ht="15.2" customHeight="1" x14ac:dyDescent="0.2">
      <c r="B82" s="15"/>
      <c r="C82" s="13" t="s">
        <v>10</v>
      </c>
      <c r="F82" s="12" t="e">
        <f>E15</f>
        <v>#REF!</v>
      </c>
      <c r="I82" s="13" t="s">
        <v>14</v>
      </c>
      <c r="J82" s="14" t="e">
        <f>E21</f>
        <v>#REF!</v>
      </c>
      <c r="L82" s="15"/>
    </row>
    <row r="83" spans="2:65" s="1" customFormat="1" ht="15.2" customHeight="1" x14ac:dyDescent="0.2">
      <c r="B83" s="15"/>
      <c r="C83" s="13" t="s">
        <v>13</v>
      </c>
      <c r="F83" s="12" t="e">
        <f>IF(E18="","",E18)</f>
        <v>#REF!</v>
      </c>
      <c r="I83" s="13" t="s">
        <v>15</v>
      </c>
      <c r="J83" s="14" t="e">
        <f>E24</f>
        <v>#REF!</v>
      </c>
      <c r="L83" s="15"/>
    </row>
    <row r="84" spans="2:65" s="1" customFormat="1" ht="10.35" customHeight="1" x14ac:dyDescent="0.2">
      <c r="B84" s="15"/>
      <c r="L84" s="15"/>
    </row>
    <row r="85" spans="2:65" s="5" customFormat="1" ht="29.25" customHeight="1" x14ac:dyDescent="0.2">
      <c r="B85" s="53"/>
      <c r="C85" s="54" t="s">
        <v>53</v>
      </c>
      <c r="D85" s="55" t="s">
        <v>32</v>
      </c>
      <c r="E85" s="55" t="s">
        <v>30</v>
      </c>
      <c r="F85" s="55" t="s">
        <v>31</v>
      </c>
      <c r="G85" s="55" t="s">
        <v>54</v>
      </c>
      <c r="H85" s="55" t="s">
        <v>55</v>
      </c>
      <c r="I85" s="55" t="s">
        <v>56</v>
      </c>
      <c r="J85" s="55" t="s">
        <v>43</v>
      </c>
      <c r="K85" s="56" t="s">
        <v>57</v>
      </c>
      <c r="L85" s="53"/>
      <c r="M85" s="25" t="s">
        <v>0</v>
      </c>
      <c r="N85" s="26" t="s">
        <v>21</v>
      </c>
      <c r="O85" s="26" t="s">
        <v>58</v>
      </c>
      <c r="P85" s="26" t="s">
        <v>59</v>
      </c>
      <c r="Q85" s="26" t="s">
        <v>60</v>
      </c>
      <c r="R85" s="26" t="s">
        <v>61</v>
      </c>
      <c r="S85" s="26" t="s">
        <v>62</v>
      </c>
      <c r="T85" s="27" t="s">
        <v>63</v>
      </c>
    </row>
    <row r="86" spans="2:65" s="1" customFormat="1" ht="22.9" customHeight="1" x14ac:dyDescent="0.25">
      <c r="B86" s="15"/>
      <c r="C86" s="29" t="s">
        <v>64</v>
      </c>
      <c r="J86" s="57">
        <f>BK86</f>
        <v>0</v>
      </c>
      <c r="L86" s="15"/>
      <c r="M86" s="28"/>
      <c r="N86" s="22"/>
      <c r="O86" s="22"/>
      <c r="P86" s="58">
        <f>P87+P103</f>
        <v>0</v>
      </c>
      <c r="Q86" s="22"/>
      <c r="R86" s="58">
        <f>R87+R103</f>
        <v>0</v>
      </c>
      <c r="S86" s="22"/>
      <c r="T86" s="59">
        <f>T87+T103</f>
        <v>0</v>
      </c>
      <c r="AT86" s="7" t="s">
        <v>34</v>
      </c>
      <c r="AU86" s="7" t="s">
        <v>44</v>
      </c>
      <c r="BK86" s="60">
        <f>BK87+BK103</f>
        <v>0</v>
      </c>
    </row>
    <row r="87" spans="2:65" s="6" customFormat="1" ht="25.9" customHeight="1" x14ac:dyDescent="0.2">
      <c r="B87" s="61"/>
      <c r="D87" s="62" t="s">
        <v>34</v>
      </c>
      <c r="E87" s="63" t="s">
        <v>65</v>
      </c>
      <c r="F87" s="63" t="s">
        <v>66</v>
      </c>
      <c r="J87" s="64">
        <f>BK87</f>
        <v>0</v>
      </c>
      <c r="L87" s="61"/>
      <c r="M87" s="65"/>
      <c r="P87" s="66">
        <f>P88+P97</f>
        <v>0</v>
      </c>
      <c r="R87" s="66">
        <f>R88+R97</f>
        <v>0</v>
      </c>
      <c r="T87" s="67">
        <f>T88+T97</f>
        <v>0</v>
      </c>
      <c r="AR87" s="62" t="s">
        <v>36</v>
      </c>
      <c r="AT87" s="68" t="s">
        <v>34</v>
      </c>
      <c r="AU87" s="68" t="s">
        <v>35</v>
      </c>
      <c r="AY87" s="62" t="s">
        <v>67</v>
      </c>
      <c r="BK87" s="69">
        <f>BK88+BK97</f>
        <v>0</v>
      </c>
    </row>
    <row r="88" spans="2:65" s="6" customFormat="1" ht="22.9" customHeight="1" x14ac:dyDescent="0.2">
      <c r="B88" s="61"/>
      <c r="D88" s="62" t="s">
        <v>34</v>
      </c>
      <c r="E88" s="70" t="s">
        <v>36</v>
      </c>
      <c r="F88" s="70" t="s">
        <v>68</v>
      </c>
      <c r="J88" s="71">
        <f>BK88</f>
        <v>0</v>
      </c>
      <c r="L88" s="61"/>
      <c r="M88" s="65"/>
      <c r="P88" s="66">
        <f>SUM(P89:P96)</f>
        <v>0</v>
      </c>
      <c r="R88" s="66">
        <f>SUM(R89:R96)</f>
        <v>0</v>
      </c>
      <c r="T88" s="67">
        <f>SUM(T89:T96)</f>
        <v>0</v>
      </c>
      <c r="AR88" s="62" t="s">
        <v>36</v>
      </c>
      <c r="AT88" s="68" t="s">
        <v>34</v>
      </c>
      <c r="AU88" s="68" t="s">
        <v>36</v>
      </c>
      <c r="AY88" s="62" t="s">
        <v>67</v>
      </c>
      <c r="BK88" s="69">
        <f>SUM(BK89:BK96)</f>
        <v>0</v>
      </c>
    </row>
    <row r="89" spans="2:65" s="1" customFormat="1" ht="16.5" customHeight="1" x14ac:dyDescent="0.2">
      <c r="B89" s="72"/>
      <c r="C89" s="73" t="s">
        <v>36</v>
      </c>
      <c r="D89" s="73" t="s">
        <v>69</v>
      </c>
      <c r="E89" s="74" t="s">
        <v>70</v>
      </c>
      <c r="F89" s="75" t="s">
        <v>71</v>
      </c>
      <c r="G89" s="76" t="s">
        <v>72</v>
      </c>
      <c r="H89" s="77">
        <v>6.73</v>
      </c>
      <c r="I89" s="78">
        <v>0</v>
      </c>
      <c r="J89" s="78">
        <f>ROUND(I89*H89,2)</f>
        <v>0</v>
      </c>
      <c r="K89" s="75" t="s">
        <v>73</v>
      </c>
      <c r="L89" s="15"/>
      <c r="M89" s="79" t="s">
        <v>0</v>
      </c>
      <c r="N89" s="80" t="s">
        <v>22</v>
      </c>
      <c r="O89" s="81">
        <v>0</v>
      </c>
      <c r="P89" s="81">
        <f>O89*H89</f>
        <v>0</v>
      </c>
      <c r="Q89" s="81">
        <v>0</v>
      </c>
      <c r="R89" s="81">
        <f>Q89*H89</f>
        <v>0</v>
      </c>
      <c r="S89" s="81">
        <v>0</v>
      </c>
      <c r="T89" s="82">
        <f>S89*H89</f>
        <v>0</v>
      </c>
      <c r="AR89" s="83" t="s">
        <v>74</v>
      </c>
      <c r="AT89" s="83" t="s">
        <v>69</v>
      </c>
      <c r="AU89" s="83" t="s">
        <v>38</v>
      </c>
      <c r="AY89" s="7" t="s">
        <v>67</v>
      </c>
      <c r="BE89" s="84">
        <f>IF(N89="základní",J89,0)</f>
        <v>0</v>
      </c>
      <c r="BF89" s="84">
        <f>IF(N89="snížená",J89,0)</f>
        <v>0</v>
      </c>
      <c r="BG89" s="84">
        <f>IF(N89="zákl. přenesená",J89,0)</f>
        <v>0</v>
      </c>
      <c r="BH89" s="84">
        <f>IF(N89="sníž. přenesená",J89,0)</f>
        <v>0</v>
      </c>
      <c r="BI89" s="84">
        <f>IF(N89="nulová",J89,0)</f>
        <v>0</v>
      </c>
      <c r="BJ89" s="7" t="s">
        <v>36</v>
      </c>
      <c r="BK89" s="84">
        <f>ROUND(I89*H89,2)</f>
        <v>0</v>
      </c>
      <c r="BL89" s="7" t="s">
        <v>74</v>
      </c>
      <c r="BM89" s="83" t="s">
        <v>38</v>
      </c>
    </row>
    <row r="90" spans="2:65" s="1" customFormat="1" ht="16.5" customHeight="1" x14ac:dyDescent="0.2">
      <c r="B90" s="72"/>
      <c r="C90" s="73">
        <v>2</v>
      </c>
      <c r="D90" s="73" t="s">
        <v>69</v>
      </c>
      <c r="E90" s="74" t="s">
        <v>76</v>
      </c>
      <c r="F90" s="75" t="s">
        <v>77</v>
      </c>
      <c r="G90" s="76" t="s">
        <v>72</v>
      </c>
      <c r="H90" s="77">
        <v>24.422000000000001</v>
      </c>
      <c r="I90" s="78">
        <v>0</v>
      </c>
      <c r="J90" s="78">
        <f>ROUND(I90*H90,2)</f>
        <v>0</v>
      </c>
      <c r="K90" s="75" t="s">
        <v>73</v>
      </c>
      <c r="L90" s="15"/>
      <c r="M90" s="79" t="s">
        <v>0</v>
      </c>
      <c r="N90" s="80" t="s">
        <v>22</v>
      </c>
      <c r="O90" s="81">
        <v>0</v>
      </c>
      <c r="P90" s="81">
        <f>O90*H90</f>
        <v>0</v>
      </c>
      <c r="Q90" s="81">
        <v>0</v>
      </c>
      <c r="R90" s="81">
        <f>Q90*H90</f>
        <v>0</v>
      </c>
      <c r="S90" s="81">
        <v>0</v>
      </c>
      <c r="T90" s="82">
        <f>S90*H90</f>
        <v>0</v>
      </c>
      <c r="AR90" s="83" t="s">
        <v>74</v>
      </c>
      <c r="AT90" s="83" t="s">
        <v>69</v>
      </c>
      <c r="AU90" s="83" t="s">
        <v>38</v>
      </c>
      <c r="AY90" s="7" t="s">
        <v>67</v>
      </c>
      <c r="BE90" s="84">
        <f>IF(N90="základní",J90,0)</f>
        <v>0</v>
      </c>
      <c r="BF90" s="84">
        <f>IF(N90="snížená",J90,0)</f>
        <v>0</v>
      </c>
      <c r="BG90" s="84">
        <f>IF(N90="zákl. přenesená",J90,0)</f>
        <v>0</v>
      </c>
      <c r="BH90" s="84">
        <f>IF(N90="sníž. přenesená",J90,0)</f>
        <v>0</v>
      </c>
      <c r="BI90" s="84">
        <f>IF(N90="nulová",J90,0)</f>
        <v>0</v>
      </c>
      <c r="BJ90" s="7" t="s">
        <v>36</v>
      </c>
      <c r="BK90" s="84">
        <f>ROUND(I90*H90,2)</f>
        <v>0</v>
      </c>
      <c r="BL90" s="7" t="s">
        <v>74</v>
      </c>
      <c r="BM90" s="83" t="s">
        <v>78</v>
      </c>
    </row>
    <row r="91" spans="2:65" s="1" customFormat="1" ht="24.2" customHeight="1" x14ac:dyDescent="0.2">
      <c r="B91" s="72"/>
      <c r="C91" s="73">
        <v>3</v>
      </c>
      <c r="D91" s="73" t="s">
        <v>69</v>
      </c>
      <c r="E91" s="74" t="s">
        <v>83</v>
      </c>
      <c r="F91" s="75" t="s">
        <v>84</v>
      </c>
      <c r="G91" s="76" t="s">
        <v>81</v>
      </c>
      <c r="H91" s="77">
        <v>36.450000000000003</v>
      </c>
      <c r="I91" s="78">
        <v>0</v>
      </c>
      <c r="J91" s="78">
        <f t="shared" ref="J91:J96" si="0">ROUND(I91*H91,2)</f>
        <v>0</v>
      </c>
      <c r="K91" s="75" t="s">
        <v>73</v>
      </c>
      <c r="L91" s="15"/>
      <c r="M91" s="79" t="s">
        <v>0</v>
      </c>
      <c r="N91" s="80" t="s">
        <v>22</v>
      </c>
      <c r="O91" s="81">
        <v>0</v>
      </c>
      <c r="P91" s="81">
        <f t="shared" ref="P91:P96" si="1">O91*H91</f>
        <v>0</v>
      </c>
      <c r="Q91" s="81">
        <v>0</v>
      </c>
      <c r="R91" s="81">
        <f t="shared" ref="R91:R96" si="2">Q91*H91</f>
        <v>0</v>
      </c>
      <c r="S91" s="81">
        <v>0</v>
      </c>
      <c r="T91" s="82">
        <f t="shared" ref="T91:T96" si="3">S91*H91</f>
        <v>0</v>
      </c>
      <c r="AR91" s="83" t="s">
        <v>74</v>
      </c>
      <c r="AT91" s="83" t="s">
        <v>69</v>
      </c>
      <c r="AU91" s="83" t="s">
        <v>38</v>
      </c>
      <c r="AY91" s="7" t="s">
        <v>67</v>
      </c>
      <c r="BE91" s="84">
        <f t="shared" ref="BE91:BE96" si="4">IF(N91="základní",J91,0)</f>
        <v>0</v>
      </c>
      <c r="BF91" s="84">
        <f t="shared" ref="BF91:BF96" si="5">IF(N91="snížená",J91,0)</f>
        <v>0</v>
      </c>
      <c r="BG91" s="84">
        <f t="shared" ref="BG91:BG96" si="6">IF(N91="zákl. přenesená",J91,0)</f>
        <v>0</v>
      </c>
      <c r="BH91" s="84">
        <f t="shared" ref="BH91:BH96" si="7">IF(N91="sníž. přenesená",J91,0)</f>
        <v>0</v>
      </c>
      <c r="BI91" s="84">
        <f t="shared" ref="BI91:BI96" si="8">IF(N91="nulová",J91,0)</f>
        <v>0</v>
      </c>
      <c r="BJ91" s="7" t="s">
        <v>36</v>
      </c>
      <c r="BK91" s="84">
        <f t="shared" ref="BK91:BK96" si="9">ROUND(I91*H91,2)</f>
        <v>0</v>
      </c>
      <c r="BL91" s="7" t="s">
        <v>74</v>
      </c>
      <c r="BM91" s="83" t="s">
        <v>85</v>
      </c>
    </row>
    <row r="92" spans="2:65" s="1" customFormat="1" ht="16.5" customHeight="1" x14ac:dyDescent="0.2">
      <c r="B92" s="72"/>
      <c r="C92" s="85">
        <v>4</v>
      </c>
      <c r="D92" s="85" t="s">
        <v>86</v>
      </c>
      <c r="E92" s="86" t="s">
        <v>87</v>
      </c>
      <c r="F92" s="87" t="s">
        <v>88</v>
      </c>
      <c r="G92" s="88" t="s">
        <v>89</v>
      </c>
      <c r="H92" s="89">
        <v>1.0940000000000001</v>
      </c>
      <c r="I92" s="90">
        <v>0</v>
      </c>
      <c r="J92" s="90">
        <f t="shared" si="0"/>
        <v>0</v>
      </c>
      <c r="K92" s="87" t="s">
        <v>73</v>
      </c>
      <c r="L92" s="91"/>
      <c r="M92" s="92" t="s">
        <v>0</v>
      </c>
      <c r="N92" s="93" t="s">
        <v>22</v>
      </c>
      <c r="O92" s="81">
        <v>0</v>
      </c>
      <c r="P92" s="81">
        <f t="shared" si="1"/>
        <v>0</v>
      </c>
      <c r="Q92" s="81">
        <v>0</v>
      </c>
      <c r="R92" s="81">
        <f t="shared" si="2"/>
        <v>0</v>
      </c>
      <c r="S92" s="81">
        <v>0</v>
      </c>
      <c r="T92" s="82">
        <f t="shared" si="3"/>
        <v>0</v>
      </c>
      <c r="AR92" s="83" t="s">
        <v>79</v>
      </c>
      <c r="AT92" s="83" t="s">
        <v>86</v>
      </c>
      <c r="AU92" s="83" t="s">
        <v>38</v>
      </c>
      <c r="AY92" s="7" t="s">
        <v>67</v>
      </c>
      <c r="BE92" s="84">
        <f t="shared" si="4"/>
        <v>0</v>
      </c>
      <c r="BF92" s="84">
        <f t="shared" si="5"/>
        <v>0</v>
      </c>
      <c r="BG92" s="84">
        <f t="shared" si="6"/>
        <v>0</v>
      </c>
      <c r="BH92" s="84">
        <f t="shared" si="7"/>
        <v>0</v>
      </c>
      <c r="BI92" s="84">
        <f t="shared" si="8"/>
        <v>0</v>
      </c>
      <c r="BJ92" s="7" t="s">
        <v>36</v>
      </c>
      <c r="BK92" s="84">
        <f t="shared" si="9"/>
        <v>0</v>
      </c>
      <c r="BL92" s="7" t="s">
        <v>74</v>
      </c>
      <c r="BM92" s="83" t="s">
        <v>90</v>
      </c>
    </row>
    <row r="93" spans="2:65" s="1" customFormat="1" ht="16.5" customHeight="1" x14ac:dyDescent="0.2">
      <c r="B93" s="72"/>
      <c r="C93" s="73">
        <v>5</v>
      </c>
      <c r="D93" s="73" t="s">
        <v>69</v>
      </c>
      <c r="E93" s="74" t="s">
        <v>91</v>
      </c>
      <c r="F93" s="75" t="s">
        <v>92</v>
      </c>
      <c r="G93" s="76" t="s">
        <v>72</v>
      </c>
      <c r="H93" s="77">
        <v>18.956</v>
      </c>
      <c r="I93" s="78">
        <v>0</v>
      </c>
      <c r="J93" s="78">
        <f t="shared" si="0"/>
        <v>0</v>
      </c>
      <c r="K93" s="75" t="s">
        <v>73</v>
      </c>
      <c r="L93" s="15"/>
      <c r="M93" s="79" t="s">
        <v>0</v>
      </c>
      <c r="N93" s="80" t="s">
        <v>22</v>
      </c>
      <c r="O93" s="81">
        <v>0</v>
      </c>
      <c r="P93" s="81">
        <f t="shared" si="1"/>
        <v>0</v>
      </c>
      <c r="Q93" s="81">
        <v>0</v>
      </c>
      <c r="R93" s="81">
        <f t="shared" si="2"/>
        <v>0</v>
      </c>
      <c r="S93" s="81">
        <v>0</v>
      </c>
      <c r="T93" s="82">
        <f t="shared" si="3"/>
        <v>0</v>
      </c>
      <c r="AR93" s="83" t="s">
        <v>74</v>
      </c>
      <c r="AT93" s="83" t="s">
        <v>69</v>
      </c>
      <c r="AU93" s="83" t="s">
        <v>38</v>
      </c>
      <c r="AY93" s="7" t="s">
        <v>67</v>
      </c>
      <c r="BE93" s="84">
        <f t="shared" si="4"/>
        <v>0</v>
      </c>
      <c r="BF93" s="84">
        <f t="shared" si="5"/>
        <v>0</v>
      </c>
      <c r="BG93" s="84">
        <f t="shared" si="6"/>
        <v>0</v>
      </c>
      <c r="BH93" s="84">
        <f t="shared" si="7"/>
        <v>0</v>
      </c>
      <c r="BI93" s="84">
        <f t="shared" si="8"/>
        <v>0</v>
      </c>
      <c r="BJ93" s="7" t="s">
        <v>36</v>
      </c>
      <c r="BK93" s="84">
        <f t="shared" si="9"/>
        <v>0</v>
      </c>
      <c r="BL93" s="7" t="s">
        <v>74</v>
      </c>
      <c r="BM93" s="83" t="s">
        <v>93</v>
      </c>
    </row>
    <row r="94" spans="2:65" s="1" customFormat="1" ht="24.2" customHeight="1" x14ac:dyDescent="0.2">
      <c r="B94" s="72"/>
      <c r="C94" s="73">
        <v>6</v>
      </c>
      <c r="D94" s="73" t="s">
        <v>69</v>
      </c>
      <c r="E94" s="74" t="s">
        <v>94</v>
      </c>
      <c r="F94" s="75" t="s">
        <v>95</v>
      </c>
      <c r="G94" s="76" t="s">
        <v>72</v>
      </c>
      <c r="H94" s="77">
        <v>17.695</v>
      </c>
      <c r="I94" s="78">
        <v>0</v>
      </c>
      <c r="J94" s="78">
        <f t="shared" si="0"/>
        <v>0</v>
      </c>
      <c r="K94" s="75" t="s">
        <v>73</v>
      </c>
      <c r="L94" s="15"/>
      <c r="M94" s="79" t="s">
        <v>0</v>
      </c>
      <c r="N94" s="80" t="s">
        <v>22</v>
      </c>
      <c r="O94" s="81">
        <v>0</v>
      </c>
      <c r="P94" s="81">
        <f t="shared" si="1"/>
        <v>0</v>
      </c>
      <c r="Q94" s="81">
        <v>0</v>
      </c>
      <c r="R94" s="81">
        <f t="shared" si="2"/>
        <v>0</v>
      </c>
      <c r="S94" s="81">
        <v>0</v>
      </c>
      <c r="T94" s="82">
        <f t="shared" si="3"/>
        <v>0</v>
      </c>
      <c r="AR94" s="83" t="s">
        <v>74</v>
      </c>
      <c r="AT94" s="83" t="s">
        <v>69</v>
      </c>
      <c r="AU94" s="83" t="s">
        <v>38</v>
      </c>
      <c r="AY94" s="7" t="s">
        <v>67</v>
      </c>
      <c r="BE94" s="84">
        <f t="shared" si="4"/>
        <v>0</v>
      </c>
      <c r="BF94" s="84">
        <f t="shared" si="5"/>
        <v>0</v>
      </c>
      <c r="BG94" s="84">
        <f t="shared" si="6"/>
        <v>0</v>
      </c>
      <c r="BH94" s="84">
        <f t="shared" si="7"/>
        <v>0</v>
      </c>
      <c r="BI94" s="84">
        <f t="shared" si="8"/>
        <v>0</v>
      </c>
      <c r="BJ94" s="7" t="s">
        <v>36</v>
      </c>
      <c r="BK94" s="84">
        <f t="shared" si="9"/>
        <v>0</v>
      </c>
      <c r="BL94" s="7" t="s">
        <v>74</v>
      </c>
      <c r="BM94" s="83" t="s">
        <v>96</v>
      </c>
    </row>
    <row r="95" spans="2:65" s="1" customFormat="1" ht="24.2" customHeight="1" x14ac:dyDescent="0.2">
      <c r="B95" s="72"/>
      <c r="C95" s="73">
        <v>7</v>
      </c>
      <c r="D95" s="73" t="s">
        <v>69</v>
      </c>
      <c r="E95" s="74" t="s">
        <v>98</v>
      </c>
      <c r="F95" s="75" t="s">
        <v>99</v>
      </c>
      <c r="G95" s="76" t="s">
        <v>72</v>
      </c>
      <c r="H95" s="77">
        <v>23.454999999999998</v>
      </c>
      <c r="I95" s="78">
        <v>0</v>
      </c>
      <c r="J95" s="78">
        <f t="shared" si="0"/>
        <v>0</v>
      </c>
      <c r="K95" s="75" t="s">
        <v>73</v>
      </c>
      <c r="L95" s="15"/>
      <c r="M95" s="79" t="s">
        <v>0</v>
      </c>
      <c r="N95" s="80" t="s">
        <v>22</v>
      </c>
      <c r="O95" s="81">
        <v>0</v>
      </c>
      <c r="P95" s="81">
        <f t="shared" si="1"/>
        <v>0</v>
      </c>
      <c r="Q95" s="81">
        <v>0</v>
      </c>
      <c r="R95" s="81">
        <f t="shared" si="2"/>
        <v>0</v>
      </c>
      <c r="S95" s="81">
        <v>0</v>
      </c>
      <c r="T95" s="82">
        <f t="shared" si="3"/>
        <v>0</v>
      </c>
      <c r="AR95" s="83" t="s">
        <v>74</v>
      </c>
      <c r="AT95" s="83" t="s">
        <v>69</v>
      </c>
      <c r="AU95" s="83" t="s">
        <v>38</v>
      </c>
      <c r="AY95" s="7" t="s">
        <v>67</v>
      </c>
      <c r="BE95" s="84">
        <f t="shared" si="4"/>
        <v>0</v>
      </c>
      <c r="BF95" s="84">
        <f t="shared" si="5"/>
        <v>0</v>
      </c>
      <c r="BG95" s="84">
        <f t="shared" si="6"/>
        <v>0</v>
      </c>
      <c r="BH95" s="84">
        <f t="shared" si="7"/>
        <v>0</v>
      </c>
      <c r="BI95" s="84">
        <f t="shared" si="8"/>
        <v>0</v>
      </c>
      <c r="BJ95" s="7" t="s">
        <v>36</v>
      </c>
      <c r="BK95" s="84">
        <f t="shared" si="9"/>
        <v>0</v>
      </c>
      <c r="BL95" s="7" t="s">
        <v>74</v>
      </c>
      <c r="BM95" s="83" t="s">
        <v>100</v>
      </c>
    </row>
    <row r="96" spans="2:65" s="1" customFormat="1" ht="16.5" customHeight="1" x14ac:dyDescent="0.2">
      <c r="B96" s="72"/>
      <c r="C96" s="85">
        <v>8</v>
      </c>
      <c r="D96" s="85" t="s">
        <v>86</v>
      </c>
      <c r="E96" s="86" t="s">
        <v>101</v>
      </c>
      <c r="F96" s="87" t="s">
        <v>102</v>
      </c>
      <c r="G96" s="88" t="s">
        <v>97</v>
      </c>
      <c r="H96" s="89">
        <v>11.422000000000001</v>
      </c>
      <c r="I96" s="90">
        <v>0</v>
      </c>
      <c r="J96" s="90">
        <f t="shared" si="0"/>
        <v>0</v>
      </c>
      <c r="K96" s="87" t="s">
        <v>73</v>
      </c>
      <c r="L96" s="91"/>
      <c r="M96" s="92" t="s">
        <v>0</v>
      </c>
      <c r="N96" s="93" t="s">
        <v>22</v>
      </c>
      <c r="O96" s="81">
        <v>0</v>
      </c>
      <c r="P96" s="81">
        <f t="shared" si="1"/>
        <v>0</v>
      </c>
      <c r="Q96" s="81">
        <v>0</v>
      </c>
      <c r="R96" s="81">
        <f t="shared" si="2"/>
        <v>0</v>
      </c>
      <c r="S96" s="81">
        <v>0</v>
      </c>
      <c r="T96" s="82">
        <f t="shared" si="3"/>
        <v>0</v>
      </c>
      <c r="AR96" s="83" t="s">
        <v>79</v>
      </c>
      <c r="AT96" s="83" t="s">
        <v>86</v>
      </c>
      <c r="AU96" s="83" t="s">
        <v>38</v>
      </c>
      <c r="AY96" s="7" t="s">
        <v>67</v>
      </c>
      <c r="BE96" s="84">
        <f t="shared" si="4"/>
        <v>0</v>
      </c>
      <c r="BF96" s="84">
        <f t="shared" si="5"/>
        <v>0</v>
      </c>
      <c r="BG96" s="84">
        <f t="shared" si="6"/>
        <v>0</v>
      </c>
      <c r="BH96" s="84">
        <f t="shared" si="7"/>
        <v>0</v>
      </c>
      <c r="BI96" s="84">
        <f t="shared" si="8"/>
        <v>0</v>
      </c>
      <c r="BJ96" s="7" t="s">
        <v>36</v>
      </c>
      <c r="BK96" s="84">
        <f t="shared" si="9"/>
        <v>0</v>
      </c>
      <c r="BL96" s="7" t="s">
        <v>74</v>
      </c>
      <c r="BM96" s="83" t="s">
        <v>103</v>
      </c>
    </row>
    <row r="97" spans="2:65" s="6" customFormat="1" ht="22.9" customHeight="1" x14ac:dyDescent="0.2">
      <c r="B97" s="61"/>
      <c r="D97" s="62" t="s">
        <v>34</v>
      </c>
      <c r="E97" s="70" t="s">
        <v>75</v>
      </c>
      <c r="F97" s="70" t="s">
        <v>104</v>
      </c>
      <c r="J97" s="71">
        <f>BK97</f>
        <v>0</v>
      </c>
      <c r="L97" s="61"/>
      <c r="M97" s="65"/>
      <c r="P97" s="66">
        <f>SUM(P98:P102)</f>
        <v>0</v>
      </c>
      <c r="R97" s="66">
        <f>SUM(R98:R102)</f>
        <v>0</v>
      </c>
      <c r="T97" s="67">
        <f>SUM(T98:T102)</f>
        <v>0</v>
      </c>
      <c r="AR97" s="62" t="s">
        <v>36</v>
      </c>
      <c r="AT97" s="68" t="s">
        <v>34</v>
      </c>
      <c r="AU97" s="68" t="s">
        <v>36</v>
      </c>
      <c r="AY97" s="62" t="s">
        <v>67</v>
      </c>
      <c r="BK97" s="69">
        <f>SUM(BK98:BK102)</f>
        <v>0</v>
      </c>
    </row>
    <row r="98" spans="2:65" s="1" customFormat="1" ht="16.5" customHeight="1" x14ac:dyDescent="0.2">
      <c r="B98" s="72"/>
      <c r="C98" s="73">
        <v>9</v>
      </c>
      <c r="D98" s="73" t="s">
        <v>69</v>
      </c>
      <c r="E98" s="74" t="s">
        <v>105</v>
      </c>
      <c r="F98" s="75" t="s">
        <v>106</v>
      </c>
      <c r="G98" s="76" t="s">
        <v>72</v>
      </c>
      <c r="H98" s="77">
        <v>0.70399999999999996</v>
      </c>
      <c r="I98" s="78">
        <v>0</v>
      </c>
      <c r="J98" s="78">
        <f t="shared" ref="J98:J102" si="10">ROUND(I98*H98,2)</f>
        <v>0</v>
      </c>
      <c r="K98" s="75" t="s">
        <v>73</v>
      </c>
      <c r="L98" s="15"/>
      <c r="M98" s="79" t="s">
        <v>0</v>
      </c>
      <c r="N98" s="80" t="s">
        <v>22</v>
      </c>
      <c r="O98" s="81">
        <v>0</v>
      </c>
      <c r="P98" s="81">
        <f t="shared" ref="P98:P102" si="11">O98*H98</f>
        <v>0</v>
      </c>
      <c r="Q98" s="81">
        <v>0</v>
      </c>
      <c r="R98" s="81">
        <f t="shared" ref="R98:R102" si="12">Q98*H98</f>
        <v>0</v>
      </c>
      <c r="S98" s="81">
        <v>0</v>
      </c>
      <c r="T98" s="82">
        <f t="shared" ref="T98:T102" si="13">S98*H98</f>
        <v>0</v>
      </c>
      <c r="AR98" s="83" t="s">
        <v>74</v>
      </c>
      <c r="AT98" s="83" t="s">
        <v>69</v>
      </c>
      <c r="AU98" s="83" t="s">
        <v>38</v>
      </c>
      <c r="AY98" s="7" t="s">
        <v>67</v>
      </c>
      <c r="BE98" s="84">
        <f t="shared" ref="BE98:BE102" si="14">IF(N98="základní",J98,0)</f>
        <v>0</v>
      </c>
      <c r="BF98" s="84">
        <f t="shared" ref="BF98:BF102" si="15">IF(N98="snížená",J98,0)</f>
        <v>0</v>
      </c>
      <c r="BG98" s="84">
        <f t="shared" ref="BG98:BG102" si="16">IF(N98="zákl. přenesená",J98,0)</f>
        <v>0</v>
      </c>
      <c r="BH98" s="84">
        <f t="shared" ref="BH98:BH102" si="17">IF(N98="sníž. přenesená",J98,0)</f>
        <v>0</v>
      </c>
      <c r="BI98" s="84">
        <f t="shared" ref="BI98:BI102" si="18">IF(N98="nulová",J98,0)</f>
        <v>0</v>
      </c>
      <c r="BJ98" s="7" t="s">
        <v>36</v>
      </c>
      <c r="BK98" s="84">
        <f t="shared" ref="BK98:BK102" si="19">ROUND(I98*H98,2)</f>
        <v>0</v>
      </c>
      <c r="BL98" s="7" t="s">
        <v>74</v>
      </c>
      <c r="BM98" s="83" t="s">
        <v>107</v>
      </c>
    </row>
    <row r="99" spans="2:65" s="1" customFormat="1" ht="16.5" customHeight="1" x14ac:dyDescent="0.2">
      <c r="B99" s="72"/>
      <c r="C99" s="73">
        <v>10</v>
      </c>
      <c r="D99" s="73" t="s">
        <v>69</v>
      </c>
      <c r="E99" s="74" t="s">
        <v>108</v>
      </c>
      <c r="F99" s="75" t="s">
        <v>109</v>
      </c>
      <c r="G99" s="76" t="s">
        <v>72</v>
      </c>
      <c r="H99" s="77">
        <v>0.58399999999999996</v>
      </c>
      <c r="I99" s="78">
        <v>0</v>
      </c>
      <c r="J99" s="78">
        <f t="shared" si="10"/>
        <v>0</v>
      </c>
      <c r="K99" s="75" t="s">
        <v>0</v>
      </c>
      <c r="L99" s="15"/>
      <c r="M99" s="79" t="s">
        <v>0</v>
      </c>
      <c r="N99" s="80" t="s">
        <v>22</v>
      </c>
      <c r="O99" s="81">
        <v>0</v>
      </c>
      <c r="P99" s="81">
        <f t="shared" si="11"/>
        <v>0</v>
      </c>
      <c r="Q99" s="81">
        <v>0</v>
      </c>
      <c r="R99" s="81">
        <f t="shared" si="12"/>
        <v>0</v>
      </c>
      <c r="S99" s="81">
        <v>0</v>
      </c>
      <c r="T99" s="82">
        <f t="shared" si="13"/>
        <v>0</v>
      </c>
      <c r="AR99" s="83" t="s">
        <v>74</v>
      </c>
      <c r="AT99" s="83" t="s">
        <v>69</v>
      </c>
      <c r="AU99" s="83" t="s">
        <v>38</v>
      </c>
      <c r="AY99" s="7" t="s">
        <v>67</v>
      </c>
      <c r="BE99" s="84">
        <f t="shared" si="14"/>
        <v>0</v>
      </c>
      <c r="BF99" s="84">
        <f t="shared" si="15"/>
        <v>0</v>
      </c>
      <c r="BG99" s="84">
        <f t="shared" si="16"/>
        <v>0</v>
      </c>
      <c r="BH99" s="84">
        <f t="shared" si="17"/>
        <v>0</v>
      </c>
      <c r="BI99" s="84">
        <f t="shared" si="18"/>
        <v>0</v>
      </c>
      <c r="BJ99" s="7" t="s">
        <v>36</v>
      </c>
      <c r="BK99" s="84">
        <f t="shared" si="19"/>
        <v>0</v>
      </c>
      <c r="BL99" s="7" t="s">
        <v>74</v>
      </c>
      <c r="BM99" s="83" t="s">
        <v>110</v>
      </c>
    </row>
    <row r="100" spans="2:65" s="1" customFormat="1" ht="21.75" customHeight="1" x14ac:dyDescent="0.2">
      <c r="B100" s="72"/>
      <c r="C100" s="73">
        <v>11</v>
      </c>
      <c r="D100" s="73" t="s">
        <v>69</v>
      </c>
      <c r="E100" s="74" t="s">
        <v>111</v>
      </c>
      <c r="F100" s="75" t="s">
        <v>112</v>
      </c>
      <c r="G100" s="76" t="s">
        <v>72</v>
      </c>
      <c r="H100" s="77">
        <v>0</v>
      </c>
      <c r="I100" s="78">
        <v>0</v>
      </c>
      <c r="J100" s="78">
        <f t="shared" si="10"/>
        <v>0</v>
      </c>
      <c r="K100" s="75" t="s">
        <v>0</v>
      </c>
      <c r="L100" s="15"/>
      <c r="M100" s="79" t="s">
        <v>0</v>
      </c>
      <c r="N100" s="80" t="s">
        <v>22</v>
      </c>
      <c r="O100" s="81">
        <v>0</v>
      </c>
      <c r="P100" s="81">
        <f t="shared" si="11"/>
        <v>0</v>
      </c>
      <c r="Q100" s="81">
        <v>0</v>
      </c>
      <c r="R100" s="81">
        <f t="shared" si="12"/>
        <v>0</v>
      </c>
      <c r="S100" s="81">
        <v>0</v>
      </c>
      <c r="T100" s="82">
        <f t="shared" si="13"/>
        <v>0</v>
      </c>
      <c r="AR100" s="83" t="s">
        <v>74</v>
      </c>
      <c r="AT100" s="83" t="s">
        <v>69</v>
      </c>
      <c r="AU100" s="83" t="s">
        <v>38</v>
      </c>
      <c r="AY100" s="7" t="s">
        <v>67</v>
      </c>
      <c r="BE100" s="84">
        <f t="shared" si="14"/>
        <v>0</v>
      </c>
      <c r="BF100" s="84">
        <f t="shared" si="15"/>
        <v>0</v>
      </c>
      <c r="BG100" s="84">
        <f t="shared" si="16"/>
        <v>0</v>
      </c>
      <c r="BH100" s="84">
        <f t="shared" si="17"/>
        <v>0</v>
      </c>
      <c r="BI100" s="84">
        <f t="shared" si="18"/>
        <v>0</v>
      </c>
      <c r="BJ100" s="7" t="s">
        <v>36</v>
      </c>
      <c r="BK100" s="84">
        <f t="shared" si="19"/>
        <v>0</v>
      </c>
      <c r="BL100" s="7" t="s">
        <v>74</v>
      </c>
      <c r="BM100" s="83" t="s">
        <v>113</v>
      </c>
    </row>
    <row r="101" spans="2:65" s="1" customFormat="1" ht="16.5" customHeight="1" x14ac:dyDescent="0.2">
      <c r="B101" s="72"/>
      <c r="C101" s="73">
        <v>12</v>
      </c>
      <c r="D101" s="73" t="s">
        <v>69</v>
      </c>
      <c r="E101" s="74" t="s">
        <v>114</v>
      </c>
      <c r="F101" s="75" t="s">
        <v>115</v>
      </c>
      <c r="G101" s="76" t="s">
        <v>97</v>
      </c>
      <c r="H101" s="77">
        <v>0</v>
      </c>
      <c r="I101" s="78">
        <v>0</v>
      </c>
      <c r="J101" s="78">
        <f t="shared" si="10"/>
        <v>0</v>
      </c>
      <c r="K101" s="75" t="s">
        <v>73</v>
      </c>
      <c r="L101" s="15"/>
      <c r="M101" s="79" t="s">
        <v>0</v>
      </c>
      <c r="N101" s="80" t="s">
        <v>22</v>
      </c>
      <c r="O101" s="81">
        <v>0</v>
      </c>
      <c r="P101" s="81">
        <f t="shared" si="11"/>
        <v>0</v>
      </c>
      <c r="Q101" s="81">
        <v>0</v>
      </c>
      <c r="R101" s="81">
        <f t="shared" si="12"/>
        <v>0</v>
      </c>
      <c r="S101" s="81">
        <v>0</v>
      </c>
      <c r="T101" s="82">
        <f t="shared" si="13"/>
        <v>0</v>
      </c>
      <c r="AR101" s="83" t="s">
        <v>74</v>
      </c>
      <c r="AT101" s="83" t="s">
        <v>69</v>
      </c>
      <c r="AU101" s="83" t="s">
        <v>38</v>
      </c>
      <c r="AY101" s="7" t="s">
        <v>67</v>
      </c>
      <c r="BE101" s="84">
        <f t="shared" si="14"/>
        <v>0</v>
      </c>
      <c r="BF101" s="84">
        <f t="shared" si="15"/>
        <v>0</v>
      </c>
      <c r="BG101" s="84">
        <f t="shared" si="16"/>
        <v>0</v>
      </c>
      <c r="BH101" s="84">
        <f t="shared" si="17"/>
        <v>0</v>
      </c>
      <c r="BI101" s="84">
        <f t="shared" si="18"/>
        <v>0</v>
      </c>
      <c r="BJ101" s="7" t="s">
        <v>36</v>
      </c>
      <c r="BK101" s="84">
        <f t="shared" si="19"/>
        <v>0</v>
      </c>
      <c r="BL101" s="7" t="s">
        <v>74</v>
      </c>
      <c r="BM101" s="83" t="s">
        <v>116</v>
      </c>
    </row>
    <row r="102" spans="2:65" s="1" customFormat="1" ht="33" customHeight="1" x14ac:dyDescent="0.2">
      <c r="B102" s="72"/>
      <c r="C102" s="73">
        <v>13</v>
      </c>
      <c r="D102" s="73" t="s">
        <v>69</v>
      </c>
      <c r="E102" s="74" t="s">
        <v>117</v>
      </c>
      <c r="F102" s="75" t="s">
        <v>118</v>
      </c>
      <c r="G102" s="76" t="s">
        <v>97</v>
      </c>
      <c r="H102" s="77">
        <v>23.591999999999999</v>
      </c>
      <c r="I102" s="78">
        <v>0</v>
      </c>
      <c r="J102" s="78">
        <f t="shared" si="10"/>
        <v>0</v>
      </c>
      <c r="K102" s="75" t="s">
        <v>73</v>
      </c>
      <c r="L102" s="15"/>
      <c r="M102" s="79" t="s">
        <v>0</v>
      </c>
      <c r="N102" s="80" t="s">
        <v>22</v>
      </c>
      <c r="O102" s="81">
        <v>0</v>
      </c>
      <c r="P102" s="81">
        <f t="shared" si="11"/>
        <v>0</v>
      </c>
      <c r="Q102" s="81">
        <v>0</v>
      </c>
      <c r="R102" s="81">
        <f t="shared" si="12"/>
        <v>0</v>
      </c>
      <c r="S102" s="81">
        <v>0</v>
      </c>
      <c r="T102" s="82">
        <f t="shared" si="13"/>
        <v>0</v>
      </c>
      <c r="AR102" s="83" t="s">
        <v>74</v>
      </c>
      <c r="AT102" s="83" t="s">
        <v>69</v>
      </c>
      <c r="AU102" s="83" t="s">
        <v>38</v>
      </c>
      <c r="AY102" s="7" t="s">
        <v>67</v>
      </c>
      <c r="BE102" s="84">
        <f t="shared" si="14"/>
        <v>0</v>
      </c>
      <c r="BF102" s="84">
        <f t="shared" si="15"/>
        <v>0</v>
      </c>
      <c r="BG102" s="84">
        <f t="shared" si="16"/>
        <v>0</v>
      </c>
      <c r="BH102" s="84">
        <f t="shared" si="17"/>
        <v>0</v>
      </c>
      <c r="BI102" s="84">
        <f t="shared" si="18"/>
        <v>0</v>
      </c>
      <c r="BJ102" s="7" t="s">
        <v>36</v>
      </c>
      <c r="BK102" s="84">
        <f t="shared" si="19"/>
        <v>0</v>
      </c>
      <c r="BL102" s="7" t="s">
        <v>74</v>
      </c>
      <c r="BM102" s="83" t="s">
        <v>119</v>
      </c>
    </row>
    <row r="103" spans="2:65" s="6" customFormat="1" ht="25.9" customHeight="1" x14ac:dyDescent="0.2">
      <c r="B103" s="61"/>
      <c r="D103" s="62" t="s">
        <v>34</v>
      </c>
      <c r="E103" s="63" t="s">
        <v>120</v>
      </c>
      <c r="F103" s="63" t="s">
        <v>121</v>
      </c>
      <c r="J103" s="64">
        <f>BK103</f>
        <v>0</v>
      </c>
      <c r="L103" s="61"/>
      <c r="M103" s="65"/>
      <c r="P103" s="66">
        <f>P104+P109+P111</f>
        <v>0</v>
      </c>
      <c r="R103" s="66">
        <f>R104+R109+R111</f>
        <v>0</v>
      </c>
      <c r="T103" s="67">
        <f>T104+T109+T111</f>
        <v>0</v>
      </c>
      <c r="AR103" s="62" t="s">
        <v>38</v>
      </c>
      <c r="AT103" s="68" t="s">
        <v>34</v>
      </c>
      <c r="AU103" s="68" t="s">
        <v>35</v>
      </c>
      <c r="AY103" s="62" t="s">
        <v>67</v>
      </c>
      <c r="BK103" s="69">
        <f>BK104+BK109+BK111</f>
        <v>0</v>
      </c>
    </row>
    <row r="104" spans="2:65" s="6" customFormat="1" ht="22.9" customHeight="1" x14ac:dyDescent="0.2">
      <c r="B104" s="61"/>
      <c r="D104" s="62" t="s">
        <v>34</v>
      </c>
      <c r="E104" s="70" t="s">
        <v>122</v>
      </c>
      <c r="F104" s="70" t="s">
        <v>123</v>
      </c>
      <c r="J104" s="71">
        <f>BK104</f>
        <v>0</v>
      </c>
      <c r="L104" s="61"/>
      <c r="M104" s="65"/>
      <c r="P104" s="66">
        <f>SUM(P105:P108)</f>
        <v>0</v>
      </c>
      <c r="R104" s="66">
        <f>SUM(R105:R108)</f>
        <v>0</v>
      </c>
      <c r="T104" s="67">
        <f>SUM(T105:T108)</f>
        <v>0</v>
      </c>
      <c r="AR104" s="62" t="s">
        <v>38</v>
      </c>
      <c r="AT104" s="68" t="s">
        <v>34</v>
      </c>
      <c r="AU104" s="68" t="s">
        <v>36</v>
      </c>
      <c r="AY104" s="62" t="s">
        <v>67</v>
      </c>
      <c r="BK104" s="69">
        <f>SUM(BK105:BK108)</f>
        <v>0</v>
      </c>
    </row>
    <row r="105" spans="2:65" s="1" customFormat="1" ht="16.5" customHeight="1" x14ac:dyDescent="0.2">
      <c r="B105" s="72"/>
      <c r="C105" s="73">
        <v>14</v>
      </c>
      <c r="D105" s="73" t="s">
        <v>69</v>
      </c>
      <c r="E105" s="74" t="s">
        <v>125</v>
      </c>
      <c r="F105" s="75" t="s">
        <v>126</v>
      </c>
      <c r="G105" s="76" t="s">
        <v>124</v>
      </c>
      <c r="H105" s="77">
        <v>2</v>
      </c>
      <c r="I105" s="78">
        <v>0</v>
      </c>
      <c r="J105" s="78">
        <f t="shared" ref="J105:J108" si="20">ROUND(I105*H105,2)</f>
        <v>0</v>
      </c>
      <c r="K105" s="75" t="s">
        <v>73</v>
      </c>
      <c r="L105" s="15"/>
      <c r="M105" s="79" t="s">
        <v>0</v>
      </c>
      <c r="N105" s="80" t="s">
        <v>22</v>
      </c>
      <c r="O105" s="81">
        <v>0</v>
      </c>
      <c r="P105" s="81">
        <f t="shared" ref="P105:P108" si="21">O105*H105</f>
        <v>0</v>
      </c>
      <c r="Q105" s="81">
        <v>0</v>
      </c>
      <c r="R105" s="81">
        <f t="shared" ref="R105:R108" si="22">Q105*H105</f>
        <v>0</v>
      </c>
      <c r="S105" s="81">
        <v>0</v>
      </c>
      <c r="T105" s="82">
        <f t="shared" ref="T105:T108" si="23">S105*H105</f>
        <v>0</v>
      </c>
      <c r="AR105" s="83" t="s">
        <v>80</v>
      </c>
      <c r="AT105" s="83" t="s">
        <v>69</v>
      </c>
      <c r="AU105" s="83" t="s">
        <v>38</v>
      </c>
      <c r="AY105" s="7" t="s">
        <v>67</v>
      </c>
      <c r="BE105" s="84">
        <f t="shared" ref="BE105:BE108" si="24">IF(N105="základní",J105,0)</f>
        <v>0</v>
      </c>
      <c r="BF105" s="84">
        <f t="shared" ref="BF105:BF108" si="25">IF(N105="snížená",J105,0)</f>
        <v>0</v>
      </c>
      <c r="BG105" s="84">
        <f t="shared" ref="BG105:BG108" si="26">IF(N105="zákl. přenesená",J105,0)</f>
        <v>0</v>
      </c>
      <c r="BH105" s="84">
        <f t="shared" ref="BH105:BH108" si="27">IF(N105="sníž. přenesená",J105,0)</f>
        <v>0</v>
      </c>
      <c r="BI105" s="84">
        <f t="shared" ref="BI105:BI108" si="28">IF(N105="nulová",J105,0)</f>
        <v>0</v>
      </c>
      <c r="BJ105" s="7" t="s">
        <v>36</v>
      </c>
      <c r="BK105" s="84">
        <f t="shared" ref="BK105:BK108" si="29">ROUND(I105*H105,2)</f>
        <v>0</v>
      </c>
      <c r="BL105" s="7" t="s">
        <v>80</v>
      </c>
      <c r="BM105" s="83" t="s">
        <v>127</v>
      </c>
    </row>
    <row r="106" spans="2:65" s="1" customFormat="1" ht="16.5" customHeight="1" x14ac:dyDescent="0.2">
      <c r="B106" s="72"/>
      <c r="C106" s="73">
        <v>15</v>
      </c>
      <c r="D106" s="73" t="s">
        <v>69</v>
      </c>
      <c r="E106" s="74" t="s">
        <v>128</v>
      </c>
      <c r="F106" s="75" t="s">
        <v>129</v>
      </c>
      <c r="G106" s="76" t="s">
        <v>124</v>
      </c>
      <c r="H106" s="77">
        <v>2</v>
      </c>
      <c r="I106" s="78">
        <v>0</v>
      </c>
      <c r="J106" s="78">
        <f t="shared" si="20"/>
        <v>0</v>
      </c>
      <c r="K106" s="75" t="s">
        <v>73</v>
      </c>
      <c r="L106" s="15"/>
      <c r="M106" s="79" t="s">
        <v>0</v>
      </c>
      <c r="N106" s="80" t="s">
        <v>22</v>
      </c>
      <c r="O106" s="81">
        <v>0</v>
      </c>
      <c r="P106" s="81">
        <f t="shared" si="21"/>
        <v>0</v>
      </c>
      <c r="Q106" s="81">
        <v>0</v>
      </c>
      <c r="R106" s="81">
        <f t="shared" si="22"/>
        <v>0</v>
      </c>
      <c r="S106" s="81">
        <v>0</v>
      </c>
      <c r="T106" s="82">
        <f t="shared" si="23"/>
        <v>0</v>
      </c>
      <c r="AR106" s="83" t="s">
        <v>80</v>
      </c>
      <c r="AT106" s="83" t="s">
        <v>69</v>
      </c>
      <c r="AU106" s="83" t="s">
        <v>38</v>
      </c>
      <c r="AY106" s="7" t="s">
        <v>67</v>
      </c>
      <c r="BE106" s="84">
        <f t="shared" si="24"/>
        <v>0</v>
      </c>
      <c r="BF106" s="84">
        <f t="shared" si="25"/>
        <v>0</v>
      </c>
      <c r="BG106" s="84">
        <f t="shared" si="26"/>
        <v>0</v>
      </c>
      <c r="BH106" s="84">
        <f t="shared" si="27"/>
        <v>0</v>
      </c>
      <c r="BI106" s="84">
        <f t="shared" si="28"/>
        <v>0</v>
      </c>
      <c r="BJ106" s="7" t="s">
        <v>36</v>
      </c>
      <c r="BK106" s="84">
        <f t="shared" si="29"/>
        <v>0</v>
      </c>
      <c r="BL106" s="7" t="s">
        <v>80</v>
      </c>
      <c r="BM106" s="83" t="s">
        <v>130</v>
      </c>
    </row>
    <row r="107" spans="2:65" s="1" customFormat="1" ht="24.2" customHeight="1" x14ac:dyDescent="0.2">
      <c r="B107" s="72"/>
      <c r="C107" s="73">
        <v>16</v>
      </c>
      <c r="D107" s="73" t="s">
        <v>69</v>
      </c>
      <c r="E107" s="74" t="s">
        <v>131</v>
      </c>
      <c r="F107" s="75" t="s">
        <v>132</v>
      </c>
      <c r="G107" s="76" t="s">
        <v>133</v>
      </c>
      <c r="H107" s="77">
        <v>6</v>
      </c>
      <c r="I107" s="78">
        <v>0</v>
      </c>
      <c r="J107" s="78">
        <f t="shared" si="20"/>
        <v>0</v>
      </c>
      <c r="K107" s="75" t="s">
        <v>73</v>
      </c>
      <c r="L107" s="15"/>
      <c r="M107" s="79" t="s">
        <v>0</v>
      </c>
      <c r="N107" s="80" t="s">
        <v>22</v>
      </c>
      <c r="O107" s="81">
        <v>0</v>
      </c>
      <c r="P107" s="81">
        <f t="shared" si="21"/>
        <v>0</v>
      </c>
      <c r="Q107" s="81">
        <v>0</v>
      </c>
      <c r="R107" s="81">
        <f t="shared" si="22"/>
        <v>0</v>
      </c>
      <c r="S107" s="81">
        <v>0</v>
      </c>
      <c r="T107" s="82">
        <f t="shared" si="23"/>
        <v>0</v>
      </c>
      <c r="AR107" s="83" t="s">
        <v>80</v>
      </c>
      <c r="AT107" s="83" t="s">
        <v>69</v>
      </c>
      <c r="AU107" s="83" t="s">
        <v>38</v>
      </c>
      <c r="AY107" s="7" t="s">
        <v>67</v>
      </c>
      <c r="BE107" s="84">
        <f t="shared" si="24"/>
        <v>0</v>
      </c>
      <c r="BF107" s="84">
        <f t="shared" si="25"/>
        <v>0</v>
      </c>
      <c r="BG107" s="84">
        <f t="shared" si="26"/>
        <v>0</v>
      </c>
      <c r="BH107" s="84">
        <f t="shared" si="27"/>
        <v>0</v>
      </c>
      <c r="BI107" s="84">
        <f t="shared" si="28"/>
        <v>0</v>
      </c>
      <c r="BJ107" s="7" t="s">
        <v>36</v>
      </c>
      <c r="BK107" s="84">
        <f t="shared" si="29"/>
        <v>0</v>
      </c>
      <c r="BL107" s="7" t="s">
        <v>80</v>
      </c>
      <c r="BM107" s="83" t="s">
        <v>134</v>
      </c>
    </row>
    <row r="108" spans="2:65" s="1" customFormat="1" ht="16.5" customHeight="1" x14ac:dyDescent="0.2">
      <c r="B108" s="72"/>
      <c r="C108" s="73">
        <v>17</v>
      </c>
      <c r="D108" s="73" t="s">
        <v>69</v>
      </c>
      <c r="E108" s="74" t="s">
        <v>135</v>
      </c>
      <c r="F108" s="75" t="s">
        <v>136</v>
      </c>
      <c r="G108" s="76" t="s">
        <v>137</v>
      </c>
      <c r="H108" s="77">
        <v>1</v>
      </c>
      <c r="I108" s="78">
        <v>0</v>
      </c>
      <c r="J108" s="78">
        <f t="shared" si="20"/>
        <v>0</v>
      </c>
      <c r="K108" s="75" t="s">
        <v>0</v>
      </c>
      <c r="L108" s="15"/>
      <c r="M108" s="79" t="s">
        <v>0</v>
      </c>
      <c r="N108" s="80" t="s">
        <v>22</v>
      </c>
      <c r="O108" s="81">
        <v>0</v>
      </c>
      <c r="P108" s="81">
        <f t="shared" si="21"/>
        <v>0</v>
      </c>
      <c r="Q108" s="81">
        <v>0</v>
      </c>
      <c r="R108" s="81">
        <f t="shared" si="22"/>
        <v>0</v>
      </c>
      <c r="S108" s="81">
        <v>0</v>
      </c>
      <c r="T108" s="82">
        <f t="shared" si="23"/>
        <v>0</v>
      </c>
      <c r="AR108" s="83" t="s">
        <v>80</v>
      </c>
      <c r="AT108" s="83" t="s">
        <v>69</v>
      </c>
      <c r="AU108" s="83" t="s">
        <v>38</v>
      </c>
      <c r="AY108" s="7" t="s">
        <v>67</v>
      </c>
      <c r="BE108" s="84">
        <f t="shared" si="24"/>
        <v>0</v>
      </c>
      <c r="BF108" s="84">
        <f t="shared" si="25"/>
        <v>0</v>
      </c>
      <c r="BG108" s="84">
        <f t="shared" si="26"/>
        <v>0</v>
      </c>
      <c r="BH108" s="84">
        <f t="shared" si="27"/>
        <v>0</v>
      </c>
      <c r="BI108" s="84">
        <f t="shared" si="28"/>
        <v>0</v>
      </c>
      <c r="BJ108" s="7" t="s">
        <v>36</v>
      </c>
      <c r="BK108" s="84">
        <f t="shared" si="29"/>
        <v>0</v>
      </c>
      <c r="BL108" s="7" t="s">
        <v>80</v>
      </c>
      <c r="BM108" s="83" t="s">
        <v>138</v>
      </c>
    </row>
    <row r="109" spans="2:65" s="6" customFormat="1" ht="22.9" customHeight="1" x14ac:dyDescent="0.2">
      <c r="B109" s="61"/>
      <c r="D109" s="62" t="s">
        <v>34</v>
      </c>
      <c r="E109" s="70" t="s">
        <v>139</v>
      </c>
      <c r="F109" s="70" t="s">
        <v>140</v>
      </c>
      <c r="J109" s="71">
        <f>BK109</f>
        <v>0</v>
      </c>
      <c r="L109" s="61"/>
      <c r="M109" s="65"/>
      <c r="P109" s="66">
        <f>SUM(P110:P110)</f>
        <v>0</v>
      </c>
      <c r="R109" s="66">
        <f>SUM(R110:R110)</f>
        <v>0</v>
      </c>
      <c r="T109" s="67">
        <f>SUM(T110:T110)</f>
        <v>0</v>
      </c>
      <c r="AR109" s="62" t="s">
        <v>38</v>
      </c>
      <c r="AT109" s="68" t="s">
        <v>34</v>
      </c>
      <c r="AU109" s="68" t="s">
        <v>36</v>
      </c>
      <c r="AY109" s="62" t="s">
        <v>67</v>
      </c>
      <c r="BK109" s="69">
        <f>SUM(BK110:BK110)</f>
        <v>0</v>
      </c>
    </row>
    <row r="110" spans="2:65" s="1" customFormat="1" ht="16.5" customHeight="1" x14ac:dyDescent="0.2">
      <c r="B110" s="72"/>
      <c r="C110" s="73">
        <v>18</v>
      </c>
      <c r="D110" s="73" t="s">
        <v>69</v>
      </c>
      <c r="E110" s="74" t="s">
        <v>141</v>
      </c>
      <c r="F110" s="75" t="s">
        <v>142</v>
      </c>
      <c r="G110" s="76" t="s">
        <v>124</v>
      </c>
      <c r="H110" s="77">
        <v>2</v>
      </c>
      <c r="I110" s="78">
        <v>0</v>
      </c>
      <c r="J110" s="78">
        <f>ROUND(I110*H110,2)</f>
        <v>0</v>
      </c>
      <c r="K110" s="75" t="s">
        <v>0</v>
      </c>
      <c r="L110" s="15"/>
      <c r="M110" s="79" t="s">
        <v>0</v>
      </c>
      <c r="N110" s="80" t="s">
        <v>22</v>
      </c>
      <c r="O110" s="81">
        <v>0</v>
      </c>
      <c r="P110" s="81">
        <f>O110*H110</f>
        <v>0</v>
      </c>
      <c r="Q110" s="81">
        <v>0</v>
      </c>
      <c r="R110" s="81">
        <f>Q110*H110</f>
        <v>0</v>
      </c>
      <c r="S110" s="81">
        <v>0</v>
      </c>
      <c r="T110" s="82">
        <f>S110*H110</f>
        <v>0</v>
      </c>
      <c r="AR110" s="83" t="s">
        <v>80</v>
      </c>
      <c r="AT110" s="83" t="s">
        <v>69</v>
      </c>
      <c r="AU110" s="83" t="s">
        <v>38</v>
      </c>
      <c r="AY110" s="7" t="s">
        <v>67</v>
      </c>
      <c r="BE110" s="84">
        <f>IF(N110="základní",J110,0)</f>
        <v>0</v>
      </c>
      <c r="BF110" s="84">
        <f>IF(N110="snížená",J110,0)</f>
        <v>0</v>
      </c>
      <c r="BG110" s="84">
        <f>IF(N110="zákl. přenesená",J110,0)</f>
        <v>0</v>
      </c>
      <c r="BH110" s="84">
        <f>IF(N110="sníž. přenesená",J110,0)</f>
        <v>0</v>
      </c>
      <c r="BI110" s="84">
        <f>IF(N110="nulová",J110,0)</f>
        <v>0</v>
      </c>
      <c r="BJ110" s="7" t="s">
        <v>36</v>
      </c>
      <c r="BK110" s="84">
        <f>ROUND(I110*H110,2)</f>
        <v>0</v>
      </c>
      <c r="BL110" s="7" t="s">
        <v>80</v>
      </c>
      <c r="BM110" s="83" t="s">
        <v>143</v>
      </c>
    </row>
    <row r="111" spans="2:65" s="6" customFormat="1" ht="22.9" customHeight="1" x14ac:dyDescent="0.2">
      <c r="B111" s="61"/>
      <c r="D111" s="62" t="s">
        <v>34</v>
      </c>
      <c r="E111" s="70" t="s">
        <v>144</v>
      </c>
      <c r="F111" s="70" t="s">
        <v>145</v>
      </c>
      <c r="J111" s="71">
        <f>BK111</f>
        <v>0</v>
      </c>
      <c r="L111" s="61"/>
      <c r="M111" s="65"/>
      <c r="P111" s="66">
        <f>SUM(P112:P112)</f>
        <v>0</v>
      </c>
      <c r="R111" s="66">
        <f>SUM(R112:R112)</f>
        <v>0</v>
      </c>
      <c r="T111" s="67">
        <f>SUM(T112:T112)</f>
        <v>0</v>
      </c>
      <c r="AR111" s="62" t="s">
        <v>38</v>
      </c>
      <c r="AT111" s="68" t="s">
        <v>34</v>
      </c>
      <c r="AU111" s="68" t="s">
        <v>36</v>
      </c>
      <c r="AY111" s="62" t="s">
        <v>67</v>
      </c>
      <c r="BK111" s="69">
        <f>SUM(BK112:BK112)</f>
        <v>0</v>
      </c>
    </row>
    <row r="112" spans="2:65" s="1" customFormat="1" ht="12" x14ac:dyDescent="0.2">
      <c r="B112" s="72"/>
      <c r="C112" s="73">
        <v>19</v>
      </c>
      <c r="D112" s="73" t="s">
        <v>69</v>
      </c>
      <c r="E112" s="74" t="s">
        <v>146</v>
      </c>
      <c r="F112" s="94" t="s">
        <v>148</v>
      </c>
      <c r="G112" s="76" t="s">
        <v>82</v>
      </c>
      <c r="H112" s="77">
        <v>1</v>
      </c>
      <c r="I112" s="78">
        <v>0</v>
      </c>
      <c r="J112" s="78">
        <f>ROUND(I112*H112,2)</f>
        <v>0</v>
      </c>
      <c r="K112" s="75" t="s">
        <v>0</v>
      </c>
      <c r="L112" s="15"/>
      <c r="M112" s="79" t="s">
        <v>0</v>
      </c>
      <c r="N112" s="80" t="s">
        <v>22</v>
      </c>
      <c r="O112" s="81">
        <v>0</v>
      </c>
      <c r="P112" s="81">
        <f>O112*H112</f>
        <v>0</v>
      </c>
      <c r="Q112" s="81">
        <v>0</v>
      </c>
      <c r="R112" s="81">
        <f>Q112*H112</f>
        <v>0</v>
      </c>
      <c r="S112" s="81">
        <v>0</v>
      </c>
      <c r="T112" s="82">
        <f>S112*H112</f>
        <v>0</v>
      </c>
      <c r="AR112" s="83" t="s">
        <v>80</v>
      </c>
      <c r="AT112" s="83" t="s">
        <v>69</v>
      </c>
      <c r="AU112" s="83" t="s">
        <v>38</v>
      </c>
      <c r="AY112" s="7" t="s">
        <v>67</v>
      </c>
      <c r="BE112" s="84">
        <f>IF(N112="základní",J112,0)</f>
        <v>0</v>
      </c>
      <c r="BF112" s="84">
        <f>IF(N112="snížená",J112,0)</f>
        <v>0</v>
      </c>
      <c r="BG112" s="84">
        <f>IF(N112="zákl. přenesená",J112,0)</f>
        <v>0</v>
      </c>
      <c r="BH112" s="84">
        <f>IF(N112="sníž. přenesená",J112,0)</f>
        <v>0</v>
      </c>
      <c r="BI112" s="84">
        <f>IF(N112="nulová",J112,0)</f>
        <v>0</v>
      </c>
      <c r="BJ112" s="7" t="s">
        <v>36</v>
      </c>
      <c r="BK112" s="84">
        <f>ROUND(I112*H112,2)</f>
        <v>0</v>
      </c>
      <c r="BL112" s="7" t="s">
        <v>80</v>
      </c>
      <c r="BM112" s="83" t="s">
        <v>147</v>
      </c>
    </row>
    <row r="113" spans="2:12" s="1" customFormat="1" ht="6.95" customHeight="1" x14ac:dyDescent="0.2">
      <c r="B113" s="17"/>
      <c r="C113" s="18"/>
      <c r="D113" s="18"/>
      <c r="E113" s="18"/>
      <c r="F113" s="18"/>
      <c r="G113" s="18"/>
      <c r="H113" s="18"/>
      <c r="I113" s="18"/>
      <c r="J113" s="18"/>
      <c r="K113" s="18"/>
      <c r="L113" s="15"/>
    </row>
  </sheetData>
  <autoFilter ref="C85:K112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 KS DČOV Typizovaného SO</vt:lpstr>
      <vt:lpstr>'1 KS DČOV Typizovaného SO'!Názvy_tisku</vt:lpstr>
      <vt:lpstr>'1 KS DČOV Typizovaného SO'!Oblast_tisku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2024-12-09T14:25:06Z</cp:lastPrinted>
  <dcterms:created xsi:type="dcterms:W3CDTF">2024-12-06T12:47:26Z</dcterms:created>
  <dcterms:modified xsi:type="dcterms:W3CDTF">2024-12-12T19:58:36Z</dcterms:modified>
</cp:coreProperties>
</file>